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9611" lockStructure="1"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ettings" sheetId="2" state="visible" r:id="rId2"/>
    <sheet name="Month" sheetId="3" state="visible" r:id="rId3"/>
  </sheets>
  <definedNames>
    <definedName name="CategoryList">OFFSET(Settings!$I$19,0,0,MAX(1,COUNTIF(Settings!$I$19:$I$38,"?*")),1)</definedName>
    <definedName name="BucketChoice">Settings!$K$11:$K$15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;[Red]-#,##0.00;&quot;–&quot;"/>
    <numFmt numFmtId="165" formatCode="dd mmm yyyy"/>
    <numFmt numFmtId="166" formatCode="#,##0.00;[Red]-#,##0.00"/>
    <numFmt numFmtId="167" formatCode="0;-0;&quot;–&quot;"/>
    <numFmt numFmtId="168" formatCode="0%;[Red]-0%;&quot;–&quot;"/>
  </numFmts>
  <fonts count="9">
    <font>
      <name val="Calibri"/>
      <family val="2"/>
      <color theme="1"/>
      <sz val="11"/>
      <scheme val="minor"/>
    </font>
    <font>
      <name val="Calibri"/>
      <b val="1"/>
      <color rgb="001F2328"/>
      <sz val="22"/>
    </font>
    <font>
      <name val="Calibri"/>
      <color rgb="006B6E76"/>
      <sz val="11"/>
    </font>
    <font>
      <name val="Calibri"/>
      <b val="1"/>
      <color rgb="00C2410C"/>
      <sz val="13"/>
    </font>
    <font>
      <name val="Calibri"/>
      <b val="1"/>
      <color rgb="001F2328"/>
      <sz val="11"/>
    </font>
    <font>
      <name val="Calibri"/>
      <b val="1"/>
      <color rgb="00FFFFFF"/>
      <sz val="11"/>
    </font>
    <font>
      <name val="Calibri"/>
      <color rgb="004B5563"/>
      <sz val="11"/>
    </font>
    <font>
      <name val="Calibri"/>
      <b val="1"/>
      <color rgb="001F2328"/>
      <sz val="16"/>
    </font>
    <font>
      <b val="1"/>
      <color rgb="00C2410C"/>
      <u val="single"/>
    </font>
  </fonts>
  <fills count="6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  <fill>
      <patternFill patternType="solid">
        <fgColor rgb="001F2328"/>
      </patternFill>
    </fill>
    <fill>
      <patternFill patternType="solid">
        <fgColor rgb="00FDEEE4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7" fillId="2" borderId="1" applyProtection="1" pivotButton="0" quotePrefix="0" xfId="0">
      <protection locked="0" hidden="0"/>
    </xf>
    <xf numFmtId="0" fontId="2" fillId="0" borderId="0" applyProtection="1" pivotButton="0" quotePrefix="0" xfId="0">
      <protection locked="1" hidden="1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8" fillId="0" borderId="0" pivotButton="0" quotePrefix="0" xfId="0"/>
    <xf numFmtId="0" fontId="3" fillId="5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4" fillId="0" borderId="0" pivotButton="0" quotePrefix="0" xfId="0"/>
    <xf numFmtId="1" fontId="0" fillId="2" borderId="1" applyProtection="1" pivotButton="0" quotePrefix="0" xfId="0">
      <protection locked="0" hidden="0"/>
    </xf>
    <xf numFmtId="0" fontId="4" fillId="3" borderId="1" applyProtection="1" pivotButton="0" quotePrefix="0" xfId="0">
      <protection locked="1" hidden="1"/>
    </xf>
    <xf numFmtId="0" fontId="5" fillId="4" borderId="0" applyAlignment="1" pivotButton="0" quotePrefix="0" xfId="0">
      <alignment horizontal="left" vertical="center" wrapText="1"/>
    </xf>
    <xf numFmtId="0" fontId="0" fillId="2" borderId="1" applyProtection="1" pivotButton="0" quotePrefix="0" xfId="0">
      <protection locked="0" hidden="0"/>
    </xf>
    <xf numFmtId="9" fontId="0" fillId="2" borderId="1" applyProtection="1" pivotButton="0" quotePrefix="0" xfId="0">
      <protection locked="0" hidden="0"/>
    </xf>
    <xf numFmtId="164" fontId="0" fillId="2" borderId="1" applyProtection="1" pivotButton="0" quotePrefix="0" xfId="0">
      <protection locked="0" hidden="0"/>
    </xf>
    <xf numFmtId="0" fontId="0" fillId="0" borderId="0" applyProtection="1" pivotButton="0" quotePrefix="0" xfId="0">
      <protection locked="1" hidden="1"/>
    </xf>
    <xf numFmtId="9" fontId="4" fillId="0" borderId="0" applyProtection="1" pivotButton="0" quotePrefix="0" xfId="0">
      <protection locked="1" hidden="1"/>
    </xf>
    <xf numFmtId="0" fontId="4" fillId="0" borderId="0" applyProtection="1" pivotButton="0" quotePrefix="0" xfId="0">
      <protection locked="1" hidden="1"/>
    </xf>
    <xf numFmtId="0" fontId="1" fillId="0" borderId="0" applyProtection="1" pivotButton="0" quotePrefix="0" xfId="0">
      <protection locked="1" hidden="1"/>
    </xf>
    <xf numFmtId="1" fontId="1" fillId="0" borderId="0" applyAlignment="1" applyProtection="1" pivotButton="0" quotePrefix="0" xfId="0">
      <alignment horizontal="left"/>
      <protection locked="1" hidden="1"/>
    </xf>
    <xf numFmtId="165" fontId="4" fillId="0" borderId="0" applyAlignment="1" applyProtection="1" pivotButton="0" quotePrefix="0" xfId="0">
      <alignment horizontal="left"/>
      <protection locked="1" hidden="1"/>
    </xf>
    <xf numFmtId="164" fontId="4" fillId="0" borderId="0" applyProtection="1" pivotButton="0" quotePrefix="0" xfId="0">
      <protection locked="1" hidden="1"/>
    </xf>
    <xf numFmtId="167" fontId="0" fillId="0" borderId="0" applyProtection="1" pivotButton="0" quotePrefix="0" xfId="0">
      <protection locked="1" hidden="1"/>
    </xf>
    <xf numFmtId="0" fontId="5" fillId="4" borderId="0" applyAlignment="1" applyProtection="1" pivotButton="0" quotePrefix="0" xfId="0">
      <alignment vertical="center" wrapText="1"/>
      <protection locked="1" hidden="1"/>
    </xf>
    <xf numFmtId="165" fontId="0" fillId="2" borderId="1" applyProtection="1" pivotButton="0" quotePrefix="0" xfId="0">
      <protection locked="0" hidden="0"/>
    </xf>
    <xf numFmtId="166" fontId="0" fillId="2" borderId="1" applyProtection="1" pivotButton="0" quotePrefix="0" xfId="0">
      <protection locked="0" hidden="0"/>
    </xf>
    <xf numFmtId="0" fontId="6" fillId="3" borderId="1" applyProtection="1" pivotButton="0" quotePrefix="0" xfId="0">
      <protection locked="1" hidden="1"/>
    </xf>
    <xf numFmtId="164" fontId="6" fillId="3" borderId="1" applyProtection="1" pivotButton="0" quotePrefix="0" xfId="0">
      <protection locked="1" hidden="1"/>
    </xf>
    <xf numFmtId="0" fontId="4" fillId="0" borderId="1" applyProtection="1" pivotButton="0" quotePrefix="0" xfId="0">
      <protection locked="1" hidden="1"/>
    </xf>
    <xf numFmtId="9" fontId="0" fillId="0" borderId="1" applyProtection="1" pivotButton="0" quotePrefix="0" xfId="0">
      <protection locked="1" hidden="1"/>
    </xf>
    <xf numFmtId="164" fontId="0" fillId="0" borderId="1" applyProtection="1" pivotButton="0" quotePrefix="0" xfId="0">
      <protection locked="1" hidden="1"/>
    </xf>
    <xf numFmtId="164" fontId="4" fillId="0" borderId="1" applyProtection="1" pivotButton="0" quotePrefix="0" xfId="0">
      <protection locked="1" hidden="1"/>
    </xf>
    <xf numFmtId="0" fontId="0" fillId="0" borderId="1" applyProtection="1" pivotButton="0" quotePrefix="0" xfId="0">
      <protection locked="1" hidden="1"/>
    </xf>
    <xf numFmtId="168" fontId="0" fillId="0" borderId="1" applyProtection="1" pivotButton="0" quotePrefix="0" xfId="0">
      <protection locked="1" hidden="1"/>
    </xf>
  </cellXfs>
  <cellStyles count="1">
    <cellStyle name="Normal" xfId="0" builtinId="0" hidden="0"/>
  </cellStyles>
  <dxfs count="15">
    <dxf>
      <fill>
        <patternFill patternType="solid">
          <fgColor rgb="00FDE2E1"/>
        </patternFill>
      </fill>
    </dxf>
    <dxf>
      <numFmt numFmtId="205" formatCode="#,##0.00 &quot;€&quot;;[Red]-#,##0.00 &quot;€&quot;;&quot;–&quot;"/>
    </dxf>
    <dxf>
      <numFmt numFmtId="213" formatCode="&quot;$&quot;#,##0.00;[Red]-&quot;$&quot;#,##0.00;&quot;–&quot;"/>
    </dxf>
    <dxf>
      <numFmt numFmtId="206" formatCode="&quot;£&quot;#,##0.00;[Red]-&quot;£&quot;#,##0.00;&quot;–&quot;"/>
    </dxf>
    <dxf>
      <numFmt numFmtId="203" formatCode="&quot;CHF &quot;#,##0.00;[Red]-&quot;CHF &quot;#,##0.00;&quot;–&quot;"/>
    </dxf>
    <dxf>
      <numFmt numFmtId="202" formatCode="&quot;C$&quot;#,##0.00;[Red]-&quot;C$&quot;#,##0.00;&quot;–&quot;"/>
    </dxf>
    <dxf>
      <numFmt numFmtId="200" formatCode="&quot;A$&quot;#,##0.00;[Red]-&quot;A$&quot;#,##0.00;&quot;–&quot;"/>
    </dxf>
    <dxf>
      <numFmt numFmtId="208" formatCode="&quot;¥&quot;#,##0;[Red]-&quot;¥&quot;#,##0;&quot;–&quot;"/>
    </dxf>
    <dxf>
      <numFmt numFmtId="212" formatCode="#,##0.00&quot; kr&quot;;[Red]-#,##0.00&quot; kr&quot;;&quot;–&quot;"/>
    </dxf>
    <dxf>
      <numFmt numFmtId="210" formatCode="#,##0.00&quot; kr&quot;;[Red]-#,##0.00&quot; kr&quot;;&quot;–&quot;"/>
    </dxf>
    <dxf>
      <numFmt numFmtId="204" formatCode="#,##0.00&quot; kr.&quot;;[Red]-#,##0.00&quot; kr.&quot;;&quot;–&quot;"/>
    </dxf>
    <dxf>
      <numFmt numFmtId="211" formatCode="#,##0.00&quot; zł&quot;;[Red]-#,##0.00&quot; zł&quot;;&quot;–&quot;"/>
    </dxf>
    <dxf>
      <numFmt numFmtId="201" formatCode="&quot;R$ &quot;#,##0.00;[Red]-&quot;R$ &quot;#,##0.00;&quot;–&quot;"/>
    </dxf>
    <dxf>
      <numFmt numFmtId="209" formatCode="&quot;MX$&quot;#,##0.00;[Red]-&quot;MX$&quot;#,##0.00;&quot;–&quot;"/>
    </dxf>
    <dxf>
      <numFmt numFmtId="207" formatCode="&quot;₹&quot;#,##0.00;[Red]-&quot;₹&quot;#,##0.00;&quot;–&quot;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Available vs spent, by bucket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'Month'!Q12</f>
            </strRef>
          </tx>
          <spPr>
            <a:solidFill>
              <a:srgbClr val="D1D5DB"/>
            </a:solidFill>
            <a:ln>
              <a:prstDash val="solid"/>
            </a:ln>
          </spPr>
          <cat>
            <strRef>
              <f>'Month'!$K$13:$K$16</f>
            </strRef>
          </cat>
          <val>
            <numRef>
              <f>'Month'!$Q$13:$Q$16</f>
            </numRef>
          </val>
        </ser>
        <ser>
          <idx val="1"/>
          <order val="1"/>
          <tx>
            <strRef>
              <f>'Month'!O12</f>
            </strRef>
          </tx>
          <spPr>
            <a:solidFill>
              <a:srgbClr val="C2410C"/>
            </a:solidFill>
            <a:ln>
              <a:prstDash val="solid"/>
            </a:ln>
          </spPr>
          <cat>
            <strRef>
              <f>'Month'!$K$13:$K$16</f>
            </strRef>
          </cat>
          <val>
            <numRef>
              <f>'Month'!$O$13:$O$16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Spending by category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1F2328"/>
            </a:solidFill>
            <a:ln>
              <a:prstDash val="solid"/>
            </a:ln>
          </spPr>
          <cat>
            <strRef>
              <f>'Month'!$K$21:$K$32</f>
            </strRef>
          </cat>
          <val>
            <numRef>
              <f>'Month'!$L$21:$L$32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18</col>
      <colOff>0</colOff>
      <row>0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18</col>
      <colOff>0</colOff>
      <row>19</row>
      <rowOff>0</rowOff>
    </from>
    <ext cx="540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rloludovicocapizzoto.github.io/quadriamo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70" customWidth="1" min="4" max="4"/>
  </cols>
  <sheetData>
    <row r="1"/>
    <row r="2">
      <c r="B2" s="1" t="inlineStr">
        <is>
          <t>Quadriamo — Free</t>
        </is>
      </c>
    </row>
    <row r="3">
      <c r="B3" s="2" t="inlineStr">
        <is>
          <t>Your money, in four. Give every euro a job. My suggested split: 55% Essentials · 20% Quality of Life · 15% Safety Fund · 10% Investments. Your rule, your call.</t>
        </is>
      </c>
    </row>
    <row r="4"/>
    <row r="5">
      <c r="B5" s="3" t="inlineStr">
        <is>
          <t>Where do you live?</t>
        </is>
      </c>
      <c r="C5" s="4" t="inlineStr">
        <is>
          <t>Italy</t>
        </is>
      </c>
      <c r="D5" s="5">
        <f>"Your currency: "&amp;Settings!$C$6&amp;"  ·  all amounts follow it"</f>
        <v/>
      </c>
    </row>
    <row r="6"/>
    <row r="7" ht="52" customHeight="1">
      <c r="B7" s="6" t="inlineStr">
        <is>
          <t>1. Settings</t>
        </is>
      </c>
      <c r="C7" s="7" t="inlineStr">
        <is>
          <t>Set the year, the day your month starts (e.g. your payday) and your categories. Then choose your rule: 55-20-15-10 is what I recommend, but you decide (e.g. 50-30-10-10 or 60-15-15-10). The percentages just need to add up to 100%.</t>
        </is>
      </c>
    </row>
    <row r="8" ht="36" customHeight="1">
      <c r="B8" s="6" t="inlineStr">
        <is>
          <t>2. Log</t>
        </is>
      </c>
      <c r="C8" s="7" t="inlineStr">
        <is>
          <t>In the month sheet, add one row per transaction in the yellow cells: date, description, category, amount.</t>
        </is>
      </c>
    </row>
    <row r="9" ht="36" customHeight="1">
      <c r="B9" s="6" t="inlineStr">
        <is>
          <t>3. Income</t>
        </is>
      </c>
      <c r="C9" s="7" t="inlineStr">
        <is>
          <t>Leave “Paid from / Allocate to” blank and income is split by your rule. Pick a bucket to put a bonus or side income all in one place.</t>
        </is>
      </c>
    </row>
    <row r="10" ht="22" customHeight="1">
      <c r="B10" s="6" t="inlineStr">
        <is>
          <t>4. Real life</t>
        </is>
      </c>
      <c r="C10" s="7" t="inlineStr">
        <is>
          <t>Paid groceries with your Quality of Life money? Choose that bucket in “Paid from”.</t>
        </is>
      </c>
    </row>
    <row r="11" ht="22" customHeight="1">
      <c r="B11" s="6" t="inlineStr">
        <is>
          <t>5. Check</t>
        </is>
      </c>
      <c r="C11" s="7" t="inlineStr">
        <is>
          <t>The Summary shows what each bucket has left. Red rows mean something to fix.</t>
        </is>
      </c>
    </row>
    <row r="12"/>
    <row r="13">
      <c r="B13" s="3" t="inlineStr">
        <is>
          <t>Make it real: one pocket per bucket</t>
        </is>
      </c>
    </row>
    <row r="14">
      <c r="B14" s="2" t="inlineStr">
        <is>
          <t>The plan works best when the money is really split. On payday, move each bucket's share to its own place, so what's in it is what you can spend.</t>
        </is>
      </c>
    </row>
    <row r="15" ht="36" customHeight="1">
      <c r="B15" s="8" t="inlineStr">
        <is>
          <t>Revolut</t>
        </is>
      </c>
      <c r="C15" s="7" t="inlineStr">
        <is>
          <t>Easiest way: create 4 Pockets (Essentials, Quality of Life, Safety Fund, Investments) and set a scheduled transfer on payday for each share. Pay bills from the Essentials pocket.</t>
        </is>
      </c>
    </row>
    <row r="16" ht="36" customHeight="1">
      <c r="B16" s="8" t="inlineStr">
        <is>
          <t>Trade Republic</t>
        </is>
      </c>
      <c r="C16" s="7" t="inlineStr">
        <is>
          <t>Great for the Investments bucket: set a savings plan (PAC) on ETFs for your 10% and track it in the Investments sheet. Cash waiting to be invested earns interest.</t>
        </is>
      </c>
    </row>
    <row r="17" ht="50" customHeight="1">
      <c r="B17" s="8" t="inlineStr">
        <is>
          <t>Other banks</t>
        </is>
      </c>
      <c r="C17" s="7" t="inlineStr">
        <is>
          <t>Use sub-accounts or “spaces” if your bank has them (e.g. N26 Spaces, bunq, Monzo Pots). If not, open a second free account for savings and keep Essentials + Quality of Life in the main one: set a standing order on payday for the Safety Fund and Investments shares.</t>
        </is>
      </c>
    </row>
    <row r="18"/>
    <row r="19">
      <c r="B19" s="2" t="inlineStr">
        <is>
          <t>Tip: type only in the yellow cells; grey cells calculate themselves. Calculations are protected so they can't be broken by accident.</t>
        </is>
      </c>
    </row>
    <row r="20"/>
    <row r="21" ht="32" customHeight="1">
      <c r="B21" s="3" t="inlineStr">
        <is>
          <t>Go Pro</t>
        </is>
      </c>
      <c r="C21" s="9" t="inlineStr">
        <is>
          <t>All 12 months · leftovers that roll over · recurring payments · other currencies with live rates · investments and PAC tracker · Year Overview with charts.</t>
        </is>
      </c>
    </row>
    <row r="22">
      <c r="C22" s="10" t="inlineStr">
        <is>
          <t>https://carloludovicocapizzoto.github.io/quadriamo/</t>
        </is>
      </c>
    </row>
    <row r="23"/>
    <row r="24" ht="36" customHeight="1">
      <c r="B24" s="11" t="inlineStr">
        <is>
          <t>© 2026 Quadriamo · All rights reserved</t>
        </is>
      </c>
      <c r="C24" s="12" t="inlineStr">
        <is>
          <t>Quadriamo Free is free for personal use. You may not resell it, or sell or publish modified versions of it.</t>
        </is>
      </c>
    </row>
  </sheetData>
  <sheetProtection selectLockedCells="1" selectUnlockedCells="0" sheet="1" objects="0" insertRows="1" insertHyperlinks="1" autoFilter="0" scenarios="0" formatColumns="0" deleteColumns="1" insertColumns="1" pivotTables="1" deleteRows="1" formatCells="0" formatRows="0" sort="0" password="9611"/>
  <mergeCells count="11">
    <mergeCell ref="B14:D14"/>
    <mergeCell ref="C10:D10"/>
    <mergeCell ref="C7:D7"/>
    <mergeCell ref="C16:D16"/>
    <mergeCell ref="C15:D15"/>
    <mergeCell ref="C21:D21"/>
    <mergeCell ref="C11:D11"/>
    <mergeCell ref="C24:D24"/>
    <mergeCell ref="C9:D9"/>
    <mergeCell ref="C17:D17"/>
    <mergeCell ref="C8:D8"/>
  </mergeCells>
  <dataValidations count="1">
    <dataValidation sqref="C5" showDropDown="0" showInputMessage="0" showErrorMessage="1" allowBlank="0" error="Pick your country from the list." type="list">
      <formula1>Settings!$N$4:$N$29</formula1>
    </dataValidation>
  </dataValidation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8"/>
  <sheetViews>
    <sheetView showGridLines="0"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8" customWidth="1" min="4" max="4"/>
    <col width="14" customWidth="1" min="5" max="5"/>
    <col width="10" customWidth="1" min="6" max="6"/>
    <col width="3" customWidth="1" min="7" max="7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>
      <c r="B1" s="1" t="inlineStr">
        <is>
          <t>Settings</t>
        </is>
      </c>
    </row>
    <row r="2">
      <c r="B2" s="2" t="inlineStr">
        <is>
          <t>Set these once. Everything else updates automatically. Yellow cells are yours to fill.</t>
        </is>
      </c>
    </row>
    <row r="3">
      <c r="B3" s="3" t="inlineStr">
        <is>
          <t>General</t>
        </is>
      </c>
    </row>
    <row r="4">
      <c r="B4" s="13" t="inlineStr">
        <is>
          <t>Budget year</t>
        </is>
      </c>
      <c r="C4" s="14" t="n">
        <v>2026</v>
      </c>
      <c r="N4" t="inlineStr">
        <is>
          <t>Italy</t>
        </is>
      </c>
      <c r="O4" t="inlineStr">
        <is>
          <t>EUR</t>
        </is>
      </c>
      <c r="P4" t="inlineStr">
        <is>
          <t>AUD</t>
        </is>
      </c>
    </row>
    <row r="5">
      <c r="B5" s="13" t="inlineStr">
        <is>
          <t>Month starts on day</t>
        </is>
      </c>
      <c r="C5" s="14" t="n">
        <v>1</v>
      </c>
      <c r="D5" s="2" t="inlineStr">
        <is>
          <t>1 = calendar month · e.g. 27 = from the 27th (payday) to the 26th</t>
        </is>
      </c>
      <c r="N5" t="inlineStr">
        <is>
          <t>France</t>
        </is>
      </c>
      <c r="O5" t="inlineStr">
        <is>
          <t>EUR</t>
        </is>
      </c>
      <c r="P5" t="inlineStr">
        <is>
          <t>BRL</t>
        </is>
      </c>
    </row>
    <row r="6">
      <c r="B6" s="13" t="inlineStr">
        <is>
          <t>Your currency</t>
        </is>
      </c>
      <c r="C6" s="15">
        <f>IFERROR(INDEX($O$4:$O$29,MATCH('Start Here'!$C$5,$N$4:$N$29,0)),"EUR")</f>
        <v/>
      </c>
      <c r="D6" s="2" t="inlineStr">
        <is>
          <t>Set by the country you choose in Start Here</t>
        </is>
      </c>
      <c r="N6" t="inlineStr">
        <is>
          <t>Germany</t>
        </is>
      </c>
      <c r="O6" t="inlineStr">
        <is>
          <t>EUR</t>
        </is>
      </c>
      <c r="P6" t="inlineStr">
        <is>
          <t>CAD</t>
        </is>
      </c>
    </row>
    <row r="7">
      <c r="B7" s="13" t="inlineStr">
        <is>
          <t>Month to track (1-12)</t>
        </is>
      </c>
      <c r="C7" s="14" t="n">
        <v>1</v>
      </c>
      <c r="N7" t="inlineStr">
        <is>
          <t>Spain</t>
        </is>
      </c>
      <c r="O7" t="inlineStr">
        <is>
          <t>EUR</t>
        </is>
      </c>
      <c r="P7" t="inlineStr">
        <is>
          <t>CHF</t>
        </is>
      </c>
    </row>
    <row r="8">
      <c r="N8" t="inlineStr">
        <is>
          <t>Portugal</t>
        </is>
      </c>
      <c r="O8" t="inlineStr">
        <is>
          <t>EUR</t>
        </is>
      </c>
      <c r="P8" t="inlineStr">
        <is>
          <t>DKK</t>
        </is>
      </c>
    </row>
    <row r="9">
      <c r="B9" s="3" t="inlineStr">
        <is>
          <t>Your money rule</t>
        </is>
      </c>
      <c r="N9" t="inlineStr">
        <is>
          <t>Netherlands</t>
        </is>
      </c>
      <c r="O9" t="inlineStr">
        <is>
          <t>EUR</t>
        </is>
      </c>
      <c r="P9" t="inlineStr">
        <is>
          <t>EUR</t>
        </is>
      </c>
    </row>
    <row r="10" ht="30" customHeight="1">
      <c r="B10" s="16" t="inlineStr">
        <is>
          <t>Bucket</t>
        </is>
      </c>
      <c r="C10" s="16" t="inlineStr">
        <is>
          <t>Share of income</t>
        </is>
      </c>
      <c r="D10" s="16" t="inlineStr">
        <is>
          <t>Starting balance</t>
        </is>
      </c>
      <c r="N10" t="inlineStr">
        <is>
          <t>Belgium</t>
        </is>
      </c>
      <c r="O10" t="inlineStr">
        <is>
          <t>EUR</t>
        </is>
      </c>
      <c r="P10" t="inlineStr">
        <is>
          <t>GBP</t>
        </is>
      </c>
    </row>
    <row r="11">
      <c r="B11" s="17" t="inlineStr">
        <is>
          <t>Essentials</t>
        </is>
      </c>
      <c r="C11" s="18" t="n">
        <v>0.55</v>
      </c>
      <c r="D11" s="19" t="n">
        <v>0</v>
      </c>
      <c r="E11" s="2" t="inlineStr">
        <is>
          <t>55-20-15-10 is the split I recommend, not a must: set the percentages that fit your life.</t>
        </is>
      </c>
      <c r="K11" s="20">
        <f>B11</f>
        <v/>
      </c>
      <c r="N11" t="inlineStr">
        <is>
          <t>Austria</t>
        </is>
      </c>
      <c r="O11" t="inlineStr">
        <is>
          <t>EUR</t>
        </is>
      </c>
      <c r="P11" t="inlineStr">
        <is>
          <t>INR</t>
        </is>
      </c>
    </row>
    <row r="12">
      <c r="B12" s="17" t="inlineStr">
        <is>
          <t>Quality of Life</t>
        </is>
      </c>
      <c r="C12" s="18" t="n">
        <v>0.2</v>
      </c>
      <c r="D12" s="19" t="n">
        <v>0</v>
      </c>
      <c r="E12" s="2" t="inlineStr">
        <is>
          <t>You can also rename the buckets. Only rule: the shares add up to 100%.</t>
        </is>
      </c>
      <c r="K12" s="20">
        <f>B12</f>
        <v/>
      </c>
      <c r="N12" t="inlineStr">
        <is>
          <t>Ireland</t>
        </is>
      </c>
      <c r="O12" t="inlineStr">
        <is>
          <t>EUR</t>
        </is>
      </c>
      <c r="P12" t="inlineStr">
        <is>
          <t>JPY</t>
        </is>
      </c>
    </row>
    <row r="13">
      <c r="B13" s="17" t="inlineStr">
        <is>
          <t>Safety Fund</t>
        </is>
      </c>
      <c r="C13" s="18" t="n">
        <v>0.15</v>
      </c>
      <c r="D13" s="19" t="n">
        <v>0</v>
      </c>
      <c r="E13" s="2" t="inlineStr">
        <is>
          <t>Tip: give each bucket its own pocket or account at your bank (see Start Here).</t>
        </is>
      </c>
      <c r="K13" s="20">
        <f>B13</f>
        <v/>
      </c>
      <c r="N13" t="inlineStr">
        <is>
          <t>Greece</t>
        </is>
      </c>
      <c r="O13" t="inlineStr">
        <is>
          <t>EUR</t>
        </is>
      </c>
      <c r="P13" t="inlineStr">
        <is>
          <t>MXN</t>
        </is>
      </c>
    </row>
    <row r="14">
      <c r="B14" s="17" t="inlineStr">
        <is>
          <t>Investments</t>
        </is>
      </c>
      <c r="C14" s="18" t="n">
        <v>0.1</v>
      </c>
      <c r="D14" s="19" t="n">
        <v>0</v>
      </c>
      <c r="K14" s="20">
        <f>B14</f>
        <v/>
      </c>
      <c r="N14" t="inlineStr">
        <is>
          <t>Finland</t>
        </is>
      </c>
      <c r="O14" t="inlineStr">
        <is>
          <t>EUR</t>
        </is>
      </c>
      <c r="P14" t="inlineStr">
        <is>
          <t>NOK</t>
        </is>
      </c>
    </row>
    <row r="15">
      <c r="B15" s="13" t="inlineStr">
        <is>
          <t>Total</t>
        </is>
      </c>
      <c r="C15" s="21">
        <f>SUM(C11:C14)</f>
        <v/>
      </c>
      <c r="D15" s="22">
        <f>IF(ROUND(C15,4)=1,"✓ Adds up to 100%","⚠ Must add up to 100%")</f>
        <v/>
      </c>
      <c r="K15" t="inlineStr">
        <is>
          <t>Split by rule</t>
        </is>
      </c>
      <c r="N15" t="inlineStr">
        <is>
          <t>Luxembourg</t>
        </is>
      </c>
      <c r="O15" t="inlineStr">
        <is>
          <t>EUR</t>
        </is>
      </c>
      <c r="P15" t="inlineStr">
        <is>
          <t>PLN</t>
        </is>
      </c>
    </row>
    <row r="16">
      <c r="N16" t="inlineStr">
        <is>
          <t>United States</t>
        </is>
      </c>
      <c r="O16" t="inlineStr">
        <is>
          <t>USD</t>
        </is>
      </c>
      <c r="P16" t="inlineStr">
        <is>
          <t>SEK</t>
        </is>
      </c>
    </row>
    <row r="17">
      <c r="B17" s="3" t="inlineStr">
        <is>
          <t>Categories</t>
        </is>
      </c>
      <c r="N17" t="inlineStr">
        <is>
          <t>United Kingdom</t>
        </is>
      </c>
      <c r="O17" t="inlineStr">
        <is>
          <t>GBP</t>
        </is>
      </c>
      <c r="P17" t="inlineStr">
        <is>
          <t>USD</t>
        </is>
      </c>
    </row>
    <row r="18" ht="30" customHeight="1">
      <c r="B18" s="16" t="inlineStr">
        <is>
          <t>Category</t>
        </is>
      </c>
      <c r="C18" s="16" t="inlineStr">
        <is>
          <t>Type</t>
        </is>
      </c>
      <c r="D18" s="16" t="inlineStr">
        <is>
          <t>Default bucket</t>
        </is>
      </c>
      <c r="N18" t="inlineStr">
        <is>
          <t>Switzerland</t>
        </is>
      </c>
      <c r="O18" t="inlineStr">
        <is>
          <t>CHF</t>
        </is>
      </c>
    </row>
    <row r="19">
      <c r="B19" s="17" t="inlineStr">
        <is>
          <t>Salary</t>
        </is>
      </c>
      <c r="C19" s="17" t="inlineStr">
        <is>
          <t>Income</t>
        </is>
      </c>
      <c r="D19" s="17" t="n"/>
      <c r="E19" s="2" t="inlineStr">
        <is>
          <t>Income: money in · Expense: spending · Saving: money set aside (counts against its bucket, not as spending)</t>
        </is>
      </c>
      <c r="H19" s="20">
        <f>IF(B19="","",COUNTIF($B$19:B19,"?*"))</f>
        <v/>
      </c>
      <c r="I19" s="20">
        <f>IFERROR(INDEX($B$19:$B$38,MATCH(1,$H$19:$H$38,0)),"")</f>
        <v/>
      </c>
      <c r="J19" s="20">
        <f>IFERROR(INDEX($B$19:$B$38,MATCH(1,$L$19:$L$38,0)),"")</f>
        <v/>
      </c>
      <c r="L19" s="20">
        <f>IF(OR(B19="",C19="Income"),"",SUMPRODUCT(($B$19:B19&lt;&gt;"")*($C$19:C19&lt;&gt;"Income")))</f>
        <v/>
      </c>
      <c r="N19" t="inlineStr">
        <is>
          <t>Canada</t>
        </is>
      </c>
      <c r="O19" t="inlineStr">
        <is>
          <t>CAD</t>
        </is>
      </c>
    </row>
    <row r="20">
      <c r="B20" s="17" t="inlineStr">
        <is>
          <t>Extra Income</t>
        </is>
      </c>
      <c r="C20" s="17" t="inlineStr">
        <is>
          <t>Income</t>
        </is>
      </c>
      <c r="D20" s="17" t="n"/>
      <c r="H20" s="20">
        <f>IF(B20="","",COUNTIF($B$19:B20,"?*"))</f>
        <v/>
      </c>
      <c r="I20" s="20">
        <f>IFERROR(INDEX($B$19:$B$38,MATCH(2,$H$19:$H$38,0)),"")</f>
        <v/>
      </c>
      <c r="J20" s="20">
        <f>IFERROR(INDEX($B$19:$B$38,MATCH(2,$L$19:$L$38,0)),"")</f>
        <v/>
      </c>
      <c r="L20" s="20">
        <f>IF(OR(B20="",C20="Income"),"",SUMPRODUCT(($B$19:B20&lt;&gt;"")*($C$19:C20&lt;&gt;"Income")))</f>
        <v/>
      </c>
      <c r="N20" t="inlineStr">
        <is>
          <t>Australia</t>
        </is>
      </c>
      <c r="O20" t="inlineStr">
        <is>
          <t>AUD</t>
        </is>
      </c>
    </row>
    <row r="21">
      <c r="B21" s="17" t="inlineStr">
        <is>
          <t>Fixed Costs</t>
        </is>
      </c>
      <c r="C21" s="17" t="inlineStr">
        <is>
          <t>Expense</t>
        </is>
      </c>
      <c r="D21" s="17" t="inlineStr">
        <is>
          <t>Essentials</t>
        </is>
      </c>
      <c r="H21" s="20">
        <f>IF(B21="","",COUNTIF($B$19:B21,"?*"))</f>
        <v/>
      </c>
      <c r="I21" s="20">
        <f>IFERROR(INDEX($B$19:$B$38,MATCH(3,$H$19:$H$38,0)),"")</f>
        <v/>
      </c>
      <c r="J21" s="20">
        <f>IFERROR(INDEX($B$19:$B$38,MATCH(3,$L$19:$L$38,0)),"")</f>
        <v/>
      </c>
      <c r="L21" s="20">
        <f>IF(OR(B21="",C21="Income"),"",SUMPRODUCT(($B$19:B21&lt;&gt;"")*($C$19:C21&lt;&gt;"Income")))</f>
        <v/>
      </c>
      <c r="N21" t="inlineStr">
        <is>
          <t>Japan</t>
        </is>
      </c>
      <c r="O21" t="inlineStr">
        <is>
          <t>JPY</t>
        </is>
      </c>
    </row>
    <row r="22">
      <c r="B22" s="17" t="inlineStr">
        <is>
          <t>Groceries</t>
        </is>
      </c>
      <c r="C22" s="17" t="inlineStr">
        <is>
          <t>Expense</t>
        </is>
      </c>
      <c r="D22" s="17" t="inlineStr">
        <is>
          <t>Essentials</t>
        </is>
      </c>
      <c r="H22" s="20">
        <f>IF(B22="","",COUNTIF($B$19:B22,"?*"))</f>
        <v/>
      </c>
      <c r="I22" s="20">
        <f>IFERROR(INDEX($B$19:$B$38,MATCH(4,$H$19:$H$38,0)),"")</f>
        <v/>
      </c>
      <c r="J22" s="20">
        <f>IFERROR(INDEX($B$19:$B$38,MATCH(4,$L$19:$L$38,0)),"")</f>
        <v/>
      </c>
      <c r="L22" s="20">
        <f>IF(OR(B22="",C22="Income"),"",SUMPRODUCT(($B$19:B22&lt;&gt;"")*($C$19:C22&lt;&gt;"Income")))</f>
        <v/>
      </c>
      <c r="N22" t="inlineStr">
        <is>
          <t>Sweden</t>
        </is>
      </c>
      <c r="O22" t="inlineStr">
        <is>
          <t>SEK</t>
        </is>
      </c>
    </row>
    <row r="23">
      <c r="B23" s="17" t="inlineStr">
        <is>
          <t>Transport</t>
        </is>
      </c>
      <c r="C23" s="17" t="inlineStr">
        <is>
          <t>Expense</t>
        </is>
      </c>
      <c r="D23" s="17" t="inlineStr">
        <is>
          <t>Essentials</t>
        </is>
      </c>
      <c r="H23" s="20">
        <f>IF(B23="","",COUNTIF($B$19:B23,"?*"))</f>
        <v/>
      </c>
      <c r="I23" s="20">
        <f>IFERROR(INDEX($B$19:$B$38,MATCH(5,$H$19:$H$38,0)),"")</f>
        <v/>
      </c>
      <c r="J23" s="20">
        <f>IFERROR(INDEX($B$19:$B$38,MATCH(5,$L$19:$L$38,0)),"")</f>
        <v/>
      </c>
      <c r="L23" s="20">
        <f>IF(OR(B23="",C23="Income"),"",SUMPRODUCT(($B$19:B23&lt;&gt;"")*($C$19:C23&lt;&gt;"Income")))</f>
        <v/>
      </c>
      <c r="N23" t="inlineStr">
        <is>
          <t>Norway</t>
        </is>
      </c>
      <c r="O23" t="inlineStr">
        <is>
          <t>NOK</t>
        </is>
      </c>
    </row>
    <row r="24">
      <c r="B24" s="17" t="inlineStr">
        <is>
          <t>Health</t>
        </is>
      </c>
      <c r="C24" s="17" t="inlineStr">
        <is>
          <t>Expense</t>
        </is>
      </c>
      <c r="D24" s="17" t="inlineStr">
        <is>
          <t>Essentials</t>
        </is>
      </c>
      <c r="H24" s="20">
        <f>IF(B24="","",COUNTIF($B$19:B24,"?*"))</f>
        <v/>
      </c>
      <c r="I24" s="20">
        <f>IFERROR(INDEX($B$19:$B$38,MATCH(6,$H$19:$H$38,0)),"")</f>
        <v/>
      </c>
      <c r="J24" s="20">
        <f>IFERROR(INDEX($B$19:$B$38,MATCH(6,$L$19:$L$38,0)),"")</f>
        <v/>
      </c>
      <c r="L24" s="20">
        <f>IF(OR(B24="",C24="Income"),"",SUMPRODUCT(($B$19:B24&lt;&gt;"")*($C$19:C24&lt;&gt;"Income")))</f>
        <v/>
      </c>
      <c r="N24" t="inlineStr">
        <is>
          <t>Denmark</t>
        </is>
      </c>
      <c r="O24" t="inlineStr">
        <is>
          <t>DKK</t>
        </is>
      </c>
    </row>
    <row r="25">
      <c r="B25" s="17" t="inlineStr">
        <is>
          <t>Eating Out</t>
        </is>
      </c>
      <c r="C25" s="17" t="inlineStr">
        <is>
          <t>Expense</t>
        </is>
      </c>
      <c r="D25" s="17" t="inlineStr">
        <is>
          <t>Quality of Life</t>
        </is>
      </c>
      <c r="H25" s="20">
        <f>IF(B25="","",COUNTIF($B$19:B25,"?*"))</f>
        <v/>
      </c>
      <c r="I25" s="20">
        <f>IFERROR(INDEX($B$19:$B$38,MATCH(7,$H$19:$H$38,0)),"")</f>
        <v/>
      </c>
      <c r="J25" s="20">
        <f>IFERROR(INDEX($B$19:$B$38,MATCH(7,$L$19:$L$38,0)),"")</f>
        <v/>
      </c>
      <c r="L25" s="20">
        <f>IF(OR(B25="",C25="Income"),"",SUMPRODUCT(($B$19:B25&lt;&gt;"")*($C$19:C25&lt;&gt;"Income")))</f>
        <v/>
      </c>
      <c r="N25" t="inlineStr">
        <is>
          <t>Poland</t>
        </is>
      </c>
      <c r="O25" t="inlineStr">
        <is>
          <t>PLN</t>
        </is>
      </c>
    </row>
    <row r="26">
      <c r="B26" s="17" t="inlineStr">
        <is>
          <t>Fun &amp; Shopping</t>
        </is>
      </c>
      <c r="C26" s="17" t="inlineStr">
        <is>
          <t>Expense</t>
        </is>
      </c>
      <c r="D26" s="17" t="inlineStr">
        <is>
          <t>Quality of Life</t>
        </is>
      </c>
      <c r="H26" s="20">
        <f>IF(B26="","",COUNTIF($B$19:B26,"?*"))</f>
        <v/>
      </c>
      <c r="I26" s="20">
        <f>IFERROR(INDEX($B$19:$B$38,MATCH(8,$H$19:$H$38,0)),"")</f>
        <v/>
      </c>
      <c r="J26" s="20">
        <f>IFERROR(INDEX($B$19:$B$38,MATCH(8,$L$19:$L$38,0)),"")</f>
        <v/>
      </c>
      <c r="L26" s="20">
        <f>IF(OR(B26="",C26="Income"),"",SUMPRODUCT(($B$19:B26&lt;&gt;"")*($C$19:C26&lt;&gt;"Income")))</f>
        <v/>
      </c>
      <c r="N26" t="inlineStr">
        <is>
          <t>Brazil</t>
        </is>
      </c>
      <c r="O26" t="inlineStr">
        <is>
          <t>BRL</t>
        </is>
      </c>
    </row>
    <row r="27">
      <c r="B27" s="17" t="inlineStr">
        <is>
          <t>Gifts</t>
        </is>
      </c>
      <c r="C27" s="17" t="inlineStr">
        <is>
          <t>Expense</t>
        </is>
      </c>
      <c r="D27" s="17" t="inlineStr">
        <is>
          <t>Quality of Life</t>
        </is>
      </c>
      <c r="H27" s="20">
        <f>IF(B27="","",COUNTIF($B$19:B27,"?*"))</f>
        <v/>
      </c>
      <c r="I27" s="20">
        <f>IFERROR(INDEX($B$19:$B$38,MATCH(9,$H$19:$H$38,0)),"")</f>
        <v/>
      </c>
      <c r="J27" s="20">
        <f>IFERROR(INDEX($B$19:$B$38,MATCH(9,$L$19:$L$38,0)),"")</f>
        <v/>
      </c>
      <c r="L27" s="20">
        <f>IF(OR(B27="",C27="Income"),"",SUMPRODUCT(($B$19:B27&lt;&gt;"")*($C$19:C27&lt;&gt;"Income")))</f>
        <v/>
      </c>
      <c r="N27" t="inlineStr">
        <is>
          <t>Mexico</t>
        </is>
      </c>
      <c r="O27" t="inlineStr">
        <is>
          <t>MXN</t>
        </is>
      </c>
    </row>
    <row r="28">
      <c r="B28" s="17" t="inlineStr">
        <is>
          <t>Other</t>
        </is>
      </c>
      <c r="C28" s="17" t="inlineStr">
        <is>
          <t>Expense</t>
        </is>
      </c>
      <c r="D28" s="17" t="inlineStr">
        <is>
          <t>Essentials</t>
        </is>
      </c>
      <c r="H28" s="20">
        <f>IF(B28="","",COUNTIF($B$19:B28,"?*"))</f>
        <v/>
      </c>
      <c r="I28" s="20">
        <f>IFERROR(INDEX($B$19:$B$38,MATCH(10,$H$19:$H$38,0)),"")</f>
        <v/>
      </c>
      <c r="J28" s="20">
        <f>IFERROR(INDEX($B$19:$B$38,MATCH(10,$L$19:$L$38,0)),"")</f>
        <v/>
      </c>
      <c r="L28" s="20">
        <f>IF(OR(B28="",C28="Income"),"",SUMPRODUCT(($B$19:B28&lt;&gt;"")*($C$19:C28&lt;&gt;"Income")))</f>
        <v/>
      </c>
      <c r="N28" t="inlineStr">
        <is>
          <t>India</t>
        </is>
      </c>
      <c r="O28" t="inlineStr">
        <is>
          <t>INR</t>
        </is>
      </c>
    </row>
    <row r="29">
      <c r="B29" s="17" t="inlineStr">
        <is>
          <t>Safety Fund</t>
        </is>
      </c>
      <c r="C29" s="17" t="inlineStr">
        <is>
          <t>Saving</t>
        </is>
      </c>
      <c r="D29" s="17" t="inlineStr">
        <is>
          <t>Safety Fund</t>
        </is>
      </c>
      <c r="H29" s="20">
        <f>IF(B29="","",COUNTIF($B$19:B29,"?*"))</f>
        <v/>
      </c>
      <c r="I29" s="20">
        <f>IFERROR(INDEX($B$19:$B$38,MATCH(11,$H$19:$H$38,0)),"")</f>
        <v/>
      </c>
      <c r="J29" s="20">
        <f>IFERROR(INDEX($B$19:$B$38,MATCH(11,$L$19:$L$38,0)),"")</f>
        <v/>
      </c>
      <c r="L29" s="20">
        <f>IF(OR(B29="",C29="Income"),"",SUMPRODUCT(($B$19:B29&lt;&gt;"")*($C$19:C29&lt;&gt;"Income")))</f>
        <v/>
      </c>
      <c r="N29" t="inlineStr">
        <is>
          <t>Other (euro)</t>
        </is>
      </c>
      <c r="O29" t="inlineStr">
        <is>
          <t>EUR</t>
        </is>
      </c>
    </row>
    <row r="30">
      <c r="B30" s="17" t="inlineStr">
        <is>
          <t>Investments</t>
        </is>
      </c>
      <c r="C30" s="17" t="inlineStr">
        <is>
          <t>Saving</t>
        </is>
      </c>
      <c r="D30" s="17" t="inlineStr">
        <is>
          <t>Investments</t>
        </is>
      </c>
      <c r="H30" s="20">
        <f>IF(B30="","",COUNTIF($B$19:B30,"?*"))</f>
        <v/>
      </c>
      <c r="I30" s="20">
        <f>IFERROR(INDEX($B$19:$B$38,MATCH(12,$H$19:$H$38,0)),"")</f>
        <v/>
      </c>
      <c r="J30" s="20">
        <f>IFERROR(INDEX($B$19:$B$38,MATCH(12,$L$19:$L$38,0)),"")</f>
        <v/>
      </c>
      <c r="L30" s="20">
        <f>IF(OR(B30="",C30="Income"),"",SUMPRODUCT(($B$19:B30&lt;&gt;"")*($C$19:C30&lt;&gt;"Income")))</f>
        <v/>
      </c>
    </row>
    <row r="31">
      <c r="B31" s="17" t="n"/>
      <c r="C31" s="17" t="n"/>
      <c r="D31" s="17" t="n"/>
      <c r="H31" s="20">
        <f>IF(B31="","",COUNTIF($B$19:B31,"?*"))</f>
        <v/>
      </c>
      <c r="I31" s="20">
        <f>IFERROR(INDEX($B$19:$B$38,MATCH(13,$H$19:$H$38,0)),"")</f>
        <v/>
      </c>
      <c r="J31" s="20">
        <f>IFERROR(INDEX($B$19:$B$38,MATCH(13,$L$19:$L$38,0)),"")</f>
        <v/>
      </c>
      <c r="L31" s="20">
        <f>IF(OR(B31="",C31="Income"),"",SUMPRODUCT(($B$19:B31&lt;&gt;"")*($C$19:C31&lt;&gt;"Income")))</f>
        <v/>
      </c>
    </row>
    <row r="32">
      <c r="B32" s="17" t="n"/>
      <c r="C32" s="17" t="n"/>
      <c r="D32" s="17" t="n"/>
      <c r="H32" s="20">
        <f>IF(B32="","",COUNTIF($B$19:B32,"?*"))</f>
        <v/>
      </c>
      <c r="I32" s="20">
        <f>IFERROR(INDEX($B$19:$B$38,MATCH(14,$H$19:$H$38,0)),"")</f>
        <v/>
      </c>
      <c r="J32" s="20">
        <f>IFERROR(INDEX($B$19:$B$38,MATCH(14,$L$19:$L$38,0)),"")</f>
        <v/>
      </c>
      <c r="L32" s="20">
        <f>IF(OR(B32="",C32="Income"),"",SUMPRODUCT(($B$19:B32&lt;&gt;"")*($C$19:C32&lt;&gt;"Income")))</f>
        <v/>
      </c>
    </row>
    <row r="33">
      <c r="B33" s="17" t="n"/>
      <c r="C33" s="17" t="n"/>
      <c r="D33" s="17" t="n"/>
      <c r="H33" s="20">
        <f>IF(B33="","",COUNTIF($B$19:B33,"?*"))</f>
        <v/>
      </c>
      <c r="I33" s="20">
        <f>IFERROR(INDEX($B$19:$B$38,MATCH(15,$H$19:$H$38,0)),"")</f>
        <v/>
      </c>
      <c r="J33" s="20">
        <f>IFERROR(INDEX($B$19:$B$38,MATCH(15,$L$19:$L$38,0)),"")</f>
        <v/>
      </c>
      <c r="L33" s="20">
        <f>IF(OR(B33="",C33="Income"),"",SUMPRODUCT(($B$19:B33&lt;&gt;"")*($C$19:C33&lt;&gt;"Income")))</f>
        <v/>
      </c>
    </row>
    <row r="34">
      <c r="B34" s="17" t="n"/>
      <c r="C34" s="17" t="n"/>
      <c r="D34" s="17" t="n"/>
      <c r="H34" s="20">
        <f>IF(B34="","",COUNTIF($B$19:B34,"?*"))</f>
        <v/>
      </c>
      <c r="I34" s="20">
        <f>IFERROR(INDEX($B$19:$B$38,MATCH(16,$H$19:$H$38,0)),"")</f>
        <v/>
      </c>
      <c r="J34" s="20">
        <f>IFERROR(INDEX($B$19:$B$38,MATCH(16,$L$19:$L$38,0)),"")</f>
        <v/>
      </c>
      <c r="L34" s="20">
        <f>IF(OR(B34="",C34="Income"),"",SUMPRODUCT(($B$19:B34&lt;&gt;"")*($C$19:C34&lt;&gt;"Income")))</f>
        <v/>
      </c>
    </row>
    <row r="35">
      <c r="B35" s="17" t="n"/>
      <c r="C35" s="17" t="n"/>
      <c r="D35" s="17" t="n"/>
      <c r="H35" s="20">
        <f>IF(B35="","",COUNTIF($B$19:B35,"?*"))</f>
        <v/>
      </c>
      <c r="I35" s="20">
        <f>IFERROR(INDEX($B$19:$B$38,MATCH(17,$H$19:$H$38,0)),"")</f>
        <v/>
      </c>
      <c r="J35" s="20">
        <f>IFERROR(INDEX($B$19:$B$38,MATCH(17,$L$19:$L$38,0)),"")</f>
        <v/>
      </c>
      <c r="L35" s="20">
        <f>IF(OR(B35="",C35="Income"),"",SUMPRODUCT(($B$19:B35&lt;&gt;"")*($C$19:C35&lt;&gt;"Income")))</f>
        <v/>
      </c>
    </row>
    <row r="36">
      <c r="B36" s="17" t="n"/>
      <c r="C36" s="17" t="n"/>
      <c r="D36" s="17" t="n"/>
      <c r="H36" s="20">
        <f>IF(B36="","",COUNTIF($B$19:B36,"?*"))</f>
        <v/>
      </c>
      <c r="I36" s="20">
        <f>IFERROR(INDEX($B$19:$B$38,MATCH(18,$H$19:$H$38,0)),"")</f>
        <v/>
      </c>
      <c r="J36" s="20">
        <f>IFERROR(INDEX($B$19:$B$38,MATCH(18,$L$19:$L$38,0)),"")</f>
        <v/>
      </c>
      <c r="L36" s="20">
        <f>IF(OR(B36="",C36="Income"),"",SUMPRODUCT(($B$19:B36&lt;&gt;"")*($C$19:C36&lt;&gt;"Income")))</f>
        <v/>
      </c>
    </row>
    <row r="37">
      <c r="B37" s="17" t="n"/>
      <c r="C37" s="17" t="n"/>
      <c r="D37" s="17" t="n"/>
      <c r="H37" s="20">
        <f>IF(B37="","",COUNTIF($B$19:B37,"?*"))</f>
        <v/>
      </c>
      <c r="I37" s="20">
        <f>IFERROR(INDEX($B$19:$B$38,MATCH(19,$H$19:$H$38,0)),"")</f>
        <v/>
      </c>
      <c r="J37" s="20">
        <f>IFERROR(INDEX($B$19:$B$38,MATCH(19,$L$19:$L$38,0)),"")</f>
        <v/>
      </c>
      <c r="L37" s="20">
        <f>IF(OR(B37="",C37="Income"),"",SUMPRODUCT(($B$19:B37&lt;&gt;"")*($C$19:C37&lt;&gt;"Income")))</f>
        <v/>
      </c>
    </row>
    <row r="38">
      <c r="B38" s="17" t="n"/>
      <c r="C38" s="17" t="n"/>
      <c r="D38" s="17" t="n"/>
      <c r="H38" s="20">
        <f>IF(B38="","",COUNTIF($B$19:B38,"?*"))</f>
        <v/>
      </c>
      <c r="I38" s="20">
        <f>IFERROR(INDEX($B$19:$B$38,MATCH(20,$H$19:$H$38,0)),"")</f>
        <v/>
      </c>
      <c r="J38" s="20">
        <f>IFERROR(INDEX($B$19:$B$38,MATCH(20,$L$19:$L$38,0)),"")</f>
        <v/>
      </c>
      <c r="L38" s="20">
        <f>IF(OR(B38="",C38="Income"),"",SUMPRODUCT(($B$19:B38&lt;&gt;"")*($C$19:C38&lt;&gt;"Income")))</f>
        <v/>
      </c>
    </row>
  </sheetData>
  <sheetProtection selectLockedCells="1" selectUnlockedCells="0" sheet="1" objects="0" insertRows="1" insertHyperlinks="1" autoFilter="0" scenarios="0" formatColumns="0" deleteColumns="1" insertColumns="1" pivotTables="1" deleteRows="1" formatCells="0" formatRows="0" sort="0" password="9611"/>
  <conditionalFormatting sqref="D15">
    <cfRule type="expression" priority="1" dxfId="0">
      <formula>ROUND($C$15,4)&lt;&gt;1</formula>
    </cfRule>
  </conditionalFormatting>
  <conditionalFormatting sqref="D11:D14">
    <cfRule type="expression" priority="2" dxfId="1">
      <formula>$C$6="EUR"</formula>
    </cfRule>
    <cfRule type="expression" priority="3" dxfId="2">
      <formula>$C$6="USD"</formula>
    </cfRule>
    <cfRule type="expression" priority="4" dxfId="3">
      <formula>$C$6="GBP"</formula>
    </cfRule>
    <cfRule type="expression" priority="5" dxfId="4">
      <formula>$C$6="CHF"</formula>
    </cfRule>
    <cfRule type="expression" priority="6" dxfId="5">
      <formula>$C$6="CAD"</formula>
    </cfRule>
    <cfRule type="expression" priority="7" dxfId="6">
      <formula>$C$6="AUD"</formula>
    </cfRule>
    <cfRule type="expression" priority="8" dxfId="7">
      <formula>$C$6="JPY"</formula>
    </cfRule>
    <cfRule type="expression" priority="9" dxfId="8">
      <formula>$C$6="SEK"</formula>
    </cfRule>
    <cfRule type="expression" priority="10" dxfId="9">
      <formula>$C$6="NOK"</formula>
    </cfRule>
    <cfRule type="expression" priority="11" dxfId="10">
      <formula>$C$6="DKK"</formula>
    </cfRule>
    <cfRule type="expression" priority="12" dxfId="11">
      <formula>$C$6="PLN"</formula>
    </cfRule>
    <cfRule type="expression" priority="13" dxfId="12">
      <formula>$C$6="BRL"</formula>
    </cfRule>
    <cfRule type="expression" priority="14" dxfId="13">
      <formula>$C$6="MXN"</formula>
    </cfRule>
    <cfRule type="expression" priority="15" dxfId="14">
      <formula>$C$6="INR"</formula>
    </cfRule>
  </conditionalFormatting>
  <dataValidations count="6">
    <dataValidation sqref="C7" showDropDown="0" showInputMessage="0" showErrorMessage="1" allowBlank="0" type="whole" operator="between">
      <formula1>1</formula1>
      <formula2>12</formula2>
    </dataValidation>
    <dataValidation sqref="C5" showDropDown="0" showInputMessage="0" showErrorMessage="1" allowBlank="0" error="Use a day between 1 and 28." type="whole" operator="between">
      <formula1>1</formula1>
      <formula2>28</formula2>
    </dataValidation>
    <dataValidation sqref="C4" showDropDown="0" showInputMessage="0" showErrorMessage="1" allowBlank="0" error="Enter a year." type="whole" operator="between">
      <formula1>2000</formula1>
      <formula2>2100</formula2>
    </dataValidation>
    <dataValidation sqref="C11:C14" showDropDown="0" showInputMessage="0" showErrorMessage="1" allowBlank="0" error="Enter a percentage between 0% and 100%." type="decimal" operator="between">
      <formula1>0</formula1>
      <formula2>1</formula2>
    </dataValidation>
    <dataValidation sqref="C19:C38" showDropDown="0" showInputMessage="0" showErrorMessage="0" allowBlank="1" type="list">
      <formula1>"Income,Expense,Saving"</formula1>
    </dataValidation>
    <dataValidation sqref="D19:D38" showDropDown="0" showInputMessage="0" showErrorMessage="0" allowBlank="1" type="list">
      <formula1>$B$11:$B$14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Z49"/>
  <sheetViews>
    <sheetView showGridLines="0" tabSelected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7" customWidth="1" min="3" max="3"/>
    <col width="12" customWidth="1" min="4" max="4"/>
    <col hidden="1" width="10" customWidth="1" min="5" max="5"/>
    <col width="18" customWidth="1" min="6" max="6"/>
    <col width="15" customWidth="1" min="7" max="7"/>
    <col width="10" customWidth="1" min="8" max="8"/>
    <col hidden="1" width="13" customWidth="1" min="9" max="9"/>
    <col width="3" customWidth="1" min="10" max="10"/>
    <col width="20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hidden="1" width="13" customWidth="1" min="702" max="702"/>
  </cols>
  <sheetData>
    <row r="1">
      <c r="A1" s="23">
        <f>INDEX({"January","February","March","April","May","June","July","August","September","October","November","December"},Settings!$C$7)</f>
        <v/>
      </c>
      <c r="C1" s="24">
        <f>Settings!$C$4</f>
        <v/>
      </c>
      <c r="K1" s="3" t="inlineStr">
        <is>
          <t>Summary</t>
        </is>
      </c>
      <c r="N1" s="3" t="inlineStr">
        <is>
          <t>Checks</t>
        </is>
      </c>
      <c r="ZZ1" s="20">
        <f>Settings!$C$6</f>
        <v/>
      </c>
    </row>
    <row r="2">
      <c r="A2" s="2" t="inlineStr">
        <is>
          <t>Period</t>
        </is>
      </c>
      <c r="B2" s="25">
        <f>DATE(Settings!$C$4,Settings!$C$7-IF(Settings!$C$5=1,0,1),Settings!$C$5)</f>
        <v/>
      </c>
      <c r="C2" s="25">
        <f>DATE(Settings!$C$4,Settings!$C$7+1-IF(Settings!$C$5=1,0,1),Settings!$C$5)-1</f>
        <v/>
      </c>
      <c r="K2" s="13" t="inlineStr">
        <is>
          <t>Income</t>
        </is>
      </c>
      <c r="L2" s="26">
        <f>SUMIFS($I$10:$I$49,$H$10:$H$49,"Income")</f>
        <v/>
      </c>
      <c r="N2" s="2" t="inlineStr">
        <is>
          <t>Missing date</t>
        </is>
      </c>
      <c r="P2" s="27">
        <f>SUMPRODUCT(($D$10:$D$49&lt;&gt;"")*($A$10:$A$49=""))</f>
        <v/>
      </c>
    </row>
    <row r="3">
      <c r="K3" s="13" t="inlineStr">
        <is>
          <t>Spent</t>
        </is>
      </c>
      <c r="L3" s="26">
        <f>SUMIFS($I$10:$I$49,$H$10:$H$49,"Expense")</f>
        <v/>
      </c>
      <c r="N3" s="2" t="inlineStr">
        <is>
          <t>Missing amount</t>
        </is>
      </c>
      <c r="P3" s="27">
        <f>SUMPRODUCT((($A$10:$A$49&lt;&gt;"")+($B$10:$B$49&lt;&gt;"")+($C$10:$C$49&lt;&gt;"")&gt;0)*($D$10:$D$49=""))</f>
        <v/>
      </c>
    </row>
    <row r="4">
      <c r="A4" s="3" t="inlineStr">
        <is>
          <t>How to use</t>
        </is>
      </c>
      <c r="K4" s="13" t="inlineStr">
        <is>
          <t>Saved &amp; invested</t>
        </is>
      </c>
      <c r="L4" s="26">
        <f>SUMIFS($I$10:$I$49,$H$10:$H$49,"Saving")</f>
        <v/>
      </c>
      <c r="N4" s="2" t="inlineStr">
        <is>
          <t>Missing category</t>
        </is>
      </c>
      <c r="P4" s="27">
        <f>SUMPRODUCT(($D$10:$D$49&lt;&gt;"")*($C$10:$C$49=""))</f>
        <v/>
      </c>
    </row>
    <row r="5">
      <c r="A5" s="2" t="inlineStr">
        <is>
          <t>Add one row per transaction in the yellow cells. Pick a category: bucket and type fill in by themselves.</t>
        </is>
      </c>
      <c r="K5" s="13" t="inlineStr">
        <is>
          <t>Left over</t>
        </is>
      </c>
      <c r="L5" s="26">
        <f>L2-L3-L4</f>
        <v/>
      </c>
      <c r="N5" s="2" t="inlineStr">
        <is>
          <t>Unknown category</t>
        </is>
      </c>
      <c r="P5" s="27">
        <f>COUNTIF($H$10:$H$49,"Unknown")</f>
        <v/>
      </c>
    </row>
    <row r="6">
      <c r="A6" s="2" t="inlineStr">
        <is>
          <t>Paid with money from another bucket? Choose it in “Paid from / Allocate to”. For income, pick a bucket to put it all there, or leave blank to split it by your rule.</t>
        </is>
      </c>
      <c r="N6" s="2" t="inlineStr">
        <is>
          <t>Dates typed as text</t>
        </is>
      </c>
      <c r="P6" s="27">
        <f>SUMPRODUCT(($A$10:$A$49&lt;&gt;"")*NOT(ISNUMBER($A$10:$A$49)))</f>
        <v/>
      </c>
    </row>
    <row r="7">
      <c r="N7" s="2" t="inlineStr">
        <is>
          <t>Dates outside this period</t>
        </is>
      </c>
      <c r="P7" s="27">
        <f>SUMPRODUCT(ISNUMBER($A$10:$A$49)*((($A$10:$A$49&lt;$B$2)+($A$10:$A$49&gt;$C$2))&gt;0))</f>
        <v/>
      </c>
    </row>
    <row r="8">
      <c r="N8" s="22">
        <f>IF(SUM(P2:P7)=0,"✓ All good","⚠ Fix the rows highlighted in red")</f>
        <v/>
      </c>
    </row>
    <row r="9" ht="30" customHeight="1">
      <c r="A9" s="16" t="inlineStr">
        <is>
          <t>Date</t>
        </is>
      </c>
      <c r="B9" s="16" t="inlineStr">
        <is>
          <t>Description</t>
        </is>
      </c>
      <c r="C9" s="16" t="inlineStr">
        <is>
          <t>Category</t>
        </is>
      </c>
      <c r="D9" s="28">
        <f>"Amount"</f>
        <v/>
      </c>
      <c r="E9" s="16" t="inlineStr">
        <is>
          <t>Currency</t>
        </is>
      </c>
      <c r="F9" s="16" t="inlineStr">
        <is>
          <t>Paid from / Allocate to</t>
        </is>
      </c>
      <c r="G9" s="16" t="inlineStr">
        <is>
          <t>Bucket</t>
        </is>
      </c>
      <c r="H9" s="16" t="inlineStr">
        <is>
          <t>Type</t>
        </is>
      </c>
      <c r="I9" s="28">
        <f>"In your currency "&amp;"("&amp;Settings!$C$6&amp;")"</f>
        <v/>
      </c>
    </row>
    <row r="10">
      <c r="A10" s="29" t="n"/>
      <c r="B10" s="17" t="n"/>
      <c r="C10" s="17" t="n"/>
      <c r="D10" s="30" t="n"/>
      <c r="E10" s="17" t="n"/>
      <c r="F10" s="17" t="n"/>
      <c r="G10" s="31">
        <f>IF(C10="","",IF(H10="Income",IF(F10="","Split by rule",F10),IF(OR(F10="",F10="Split by rule"),IFERROR(INDEX(Settings!$D$19:$D$38,MATCH(C10,Settings!$B$19:$B$38,0)),""),F10)))</f>
        <v/>
      </c>
      <c r="H10" s="31">
        <f>IF(C10="","",IFERROR(INDEX(Settings!$C$19:$C$38,MATCH(C10,Settings!$B$19:$B$38,0)),"Unknown"))</f>
        <v/>
      </c>
      <c r="I10" s="32">
        <f>IF(D10="","",D10)</f>
        <v/>
      </c>
    </row>
    <row r="11">
      <c r="A11" s="29" t="n"/>
      <c r="B11" s="17" t="n"/>
      <c r="C11" s="17" t="n"/>
      <c r="D11" s="30" t="n"/>
      <c r="E11" s="17" t="n"/>
      <c r="F11" s="17" t="n"/>
      <c r="G11" s="31">
        <f>IF(C11="","",IF(H11="Income",IF(F11="","Split by rule",F11),IF(OR(F11="",F11="Split by rule"),IFERROR(INDEX(Settings!$D$19:$D$38,MATCH(C11,Settings!$B$19:$B$38,0)),""),F11)))</f>
        <v/>
      </c>
      <c r="H11" s="31">
        <f>IF(C11="","",IFERROR(INDEX(Settings!$C$19:$C$38,MATCH(C11,Settings!$B$19:$B$38,0)),"Unknown"))</f>
        <v/>
      </c>
      <c r="I11" s="32">
        <f>IF(D11="","",D11)</f>
        <v/>
      </c>
      <c r="K11" s="3" t="inlineStr">
        <is>
          <t>Buckets</t>
        </is>
      </c>
    </row>
    <row r="12">
      <c r="A12" s="29" t="n"/>
      <c r="B12" s="17" t="n"/>
      <c r="C12" s="17" t="n"/>
      <c r="D12" s="30" t="n"/>
      <c r="E12" s="17" t="n"/>
      <c r="F12" s="17" t="n"/>
      <c r="G12" s="31">
        <f>IF(C12="","",IF(H12="Income",IF(F12="","Split by rule",F12),IF(OR(F12="",F12="Split by rule"),IFERROR(INDEX(Settings!$D$19:$D$38,MATCH(C12,Settings!$B$19:$B$38,0)),""),F12)))</f>
        <v/>
      </c>
      <c r="H12" s="31">
        <f>IF(C12="","",IFERROR(INDEX(Settings!$C$19:$C$38,MATCH(C12,Settings!$B$19:$B$38,0)),"Unknown"))</f>
        <v/>
      </c>
      <c r="I12" s="32">
        <f>IF(D12="","",D12)</f>
        <v/>
      </c>
      <c r="K12" s="16" t="inlineStr">
        <is>
          <t>Bucket</t>
        </is>
      </c>
      <c r="L12" s="16" t="inlineStr">
        <is>
          <t>Rule</t>
        </is>
      </c>
      <c r="M12" s="16" t="inlineStr">
        <is>
          <t>Carried over</t>
        </is>
      </c>
      <c r="N12" s="16" t="inlineStr">
        <is>
          <t>From income</t>
        </is>
      </c>
      <c r="O12" s="16" t="inlineStr">
        <is>
          <t>Spent</t>
        </is>
      </c>
      <c r="P12" s="16" t="inlineStr">
        <is>
          <t>Remaining</t>
        </is>
      </c>
      <c r="Q12" s="16" t="inlineStr">
        <is>
          <t>Available</t>
        </is>
      </c>
    </row>
    <row r="13">
      <c r="A13" s="29" t="n"/>
      <c r="B13" s="17" t="n"/>
      <c r="C13" s="17" t="n"/>
      <c r="D13" s="30" t="n"/>
      <c r="E13" s="17" t="n"/>
      <c r="F13" s="17" t="n"/>
      <c r="G13" s="31">
        <f>IF(C13="","",IF(H13="Income",IF(F13="","Split by rule",F13),IF(OR(F13="",F13="Split by rule"),IFERROR(INDEX(Settings!$D$19:$D$38,MATCH(C13,Settings!$B$19:$B$38,0)),""),F13)))</f>
        <v/>
      </c>
      <c r="H13" s="31">
        <f>IF(C13="","",IFERROR(INDEX(Settings!$C$19:$C$38,MATCH(C13,Settings!$B$19:$B$38,0)),"Unknown"))</f>
        <v/>
      </c>
      <c r="I13" s="32">
        <f>IF(D13="","",D13)</f>
        <v/>
      </c>
      <c r="K13" s="33">
        <f>Settings!$B$11</f>
        <v/>
      </c>
      <c r="L13" s="34">
        <f>Settings!$C$11</f>
        <v/>
      </c>
      <c r="M13" s="35">
        <f>Settings!$D$11</f>
        <v/>
      </c>
      <c r="N13" s="35">
        <f>SUMIFS($I$10:$I$49,$H$10:$H$49,"Income",$G$10:$G$49,"Split by rule")*L13+SUMIFS($I$10:$I$49,$H$10:$H$49,"Income",$G$10:$G$49,K13)</f>
        <v/>
      </c>
      <c r="O13" s="35">
        <f>SUMIFS($I$10:$I$49,$G$10:$G$49,K13,$H$10:$H$49,"&lt;&gt;Income")</f>
        <v/>
      </c>
      <c r="P13" s="36">
        <f>M13+N13-O13</f>
        <v/>
      </c>
      <c r="Q13" s="35">
        <f>M13+N13</f>
        <v/>
      </c>
    </row>
    <row r="14">
      <c r="A14" s="29" t="n"/>
      <c r="B14" s="17" t="n"/>
      <c r="C14" s="17" t="n"/>
      <c r="D14" s="30" t="n"/>
      <c r="E14" s="17" t="n"/>
      <c r="F14" s="17" t="n"/>
      <c r="G14" s="31">
        <f>IF(C14="","",IF(H14="Income",IF(F14="","Split by rule",F14),IF(OR(F14="",F14="Split by rule"),IFERROR(INDEX(Settings!$D$19:$D$38,MATCH(C14,Settings!$B$19:$B$38,0)),""),F14)))</f>
        <v/>
      </c>
      <c r="H14" s="31">
        <f>IF(C14="","",IFERROR(INDEX(Settings!$C$19:$C$38,MATCH(C14,Settings!$B$19:$B$38,0)),"Unknown"))</f>
        <v/>
      </c>
      <c r="I14" s="32">
        <f>IF(D14="","",D14)</f>
        <v/>
      </c>
      <c r="K14" s="33">
        <f>Settings!$B$12</f>
        <v/>
      </c>
      <c r="L14" s="34">
        <f>Settings!$C$12</f>
        <v/>
      </c>
      <c r="M14" s="35">
        <f>Settings!$D$12</f>
        <v/>
      </c>
      <c r="N14" s="35">
        <f>SUMIFS($I$10:$I$49,$H$10:$H$49,"Income",$G$10:$G$49,"Split by rule")*L14+SUMIFS($I$10:$I$49,$H$10:$H$49,"Income",$G$10:$G$49,K14)</f>
        <v/>
      </c>
      <c r="O14" s="35">
        <f>SUMIFS($I$10:$I$49,$G$10:$G$49,K14,$H$10:$H$49,"&lt;&gt;Income")</f>
        <v/>
      </c>
      <c r="P14" s="36">
        <f>M14+N14-O14</f>
        <v/>
      </c>
      <c r="Q14" s="35">
        <f>M14+N14</f>
        <v/>
      </c>
    </row>
    <row r="15">
      <c r="A15" s="29" t="n"/>
      <c r="B15" s="17" t="n"/>
      <c r="C15" s="17" t="n"/>
      <c r="D15" s="30" t="n"/>
      <c r="E15" s="17" t="n"/>
      <c r="F15" s="17" t="n"/>
      <c r="G15" s="31">
        <f>IF(C15="","",IF(H15="Income",IF(F15="","Split by rule",F15),IF(OR(F15="",F15="Split by rule"),IFERROR(INDEX(Settings!$D$19:$D$38,MATCH(C15,Settings!$B$19:$B$38,0)),""),F15)))</f>
        <v/>
      </c>
      <c r="H15" s="31">
        <f>IF(C15="","",IFERROR(INDEX(Settings!$C$19:$C$38,MATCH(C15,Settings!$B$19:$B$38,0)),"Unknown"))</f>
        <v/>
      </c>
      <c r="I15" s="32">
        <f>IF(D15="","",D15)</f>
        <v/>
      </c>
      <c r="K15" s="33">
        <f>Settings!$B$13</f>
        <v/>
      </c>
      <c r="L15" s="34">
        <f>Settings!$C$13</f>
        <v/>
      </c>
      <c r="M15" s="35">
        <f>Settings!$D$13</f>
        <v/>
      </c>
      <c r="N15" s="35">
        <f>SUMIFS($I$10:$I$49,$H$10:$H$49,"Income",$G$10:$G$49,"Split by rule")*L15+SUMIFS($I$10:$I$49,$H$10:$H$49,"Income",$G$10:$G$49,K15)</f>
        <v/>
      </c>
      <c r="O15" s="35">
        <f>SUMIFS($I$10:$I$49,$G$10:$G$49,K15,$H$10:$H$49,"&lt;&gt;Income")</f>
        <v/>
      </c>
      <c r="P15" s="36">
        <f>M15+N15-O15</f>
        <v/>
      </c>
      <c r="Q15" s="35">
        <f>M15+N15</f>
        <v/>
      </c>
    </row>
    <row r="16">
      <c r="A16" s="29" t="n"/>
      <c r="B16" s="17" t="n"/>
      <c r="C16" s="17" t="n"/>
      <c r="D16" s="30" t="n"/>
      <c r="E16" s="17" t="n"/>
      <c r="F16" s="17" t="n"/>
      <c r="G16" s="31">
        <f>IF(C16="","",IF(H16="Income",IF(F16="","Split by rule",F16),IF(OR(F16="",F16="Split by rule"),IFERROR(INDEX(Settings!$D$19:$D$38,MATCH(C16,Settings!$B$19:$B$38,0)),""),F16)))</f>
        <v/>
      </c>
      <c r="H16" s="31">
        <f>IF(C16="","",IFERROR(INDEX(Settings!$C$19:$C$38,MATCH(C16,Settings!$B$19:$B$38,0)),"Unknown"))</f>
        <v/>
      </c>
      <c r="I16" s="32">
        <f>IF(D16="","",D16)</f>
        <v/>
      </c>
      <c r="K16" s="33">
        <f>Settings!$B$14</f>
        <v/>
      </c>
      <c r="L16" s="34">
        <f>Settings!$C$14</f>
        <v/>
      </c>
      <c r="M16" s="35">
        <f>Settings!$D$14</f>
        <v/>
      </c>
      <c r="N16" s="35">
        <f>SUMIFS($I$10:$I$49,$H$10:$H$49,"Income",$G$10:$G$49,"Split by rule")*L16+SUMIFS($I$10:$I$49,$H$10:$H$49,"Income",$G$10:$G$49,K16)</f>
        <v/>
      </c>
      <c r="O16" s="35">
        <f>SUMIFS($I$10:$I$49,$G$10:$G$49,K16,$H$10:$H$49,"&lt;&gt;Income")</f>
        <v/>
      </c>
      <c r="P16" s="36">
        <f>M16+N16-O16</f>
        <v/>
      </c>
      <c r="Q16" s="35">
        <f>M16+N16</f>
        <v/>
      </c>
    </row>
    <row r="17">
      <c r="A17" s="29" t="n"/>
      <c r="B17" s="17" t="n"/>
      <c r="C17" s="17" t="n"/>
      <c r="D17" s="30" t="n"/>
      <c r="E17" s="17" t="n"/>
      <c r="F17" s="17" t="n"/>
      <c r="G17" s="31">
        <f>IF(C17="","",IF(H17="Income",IF(F17="","Split by rule",F17),IF(OR(F17="",F17="Split by rule"),IFERROR(INDEX(Settings!$D$19:$D$38,MATCH(C17,Settings!$B$19:$B$38,0)),""),F17)))</f>
        <v/>
      </c>
      <c r="H17" s="31">
        <f>IF(C17="","",IFERROR(INDEX(Settings!$C$19:$C$38,MATCH(C17,Settings!$B$19:$B$38,0)),"Unknown"))</f>
        <v/>
      </c>
      <c r="I17" s="32">
        <f>IF(D17="","",D17)</f>
        <v/>
      </c>
      <c r="K17" s="13" t="inlineStr">
        <is>
          <t>Total</t>
        </is>
      </c>
      <c r="M17" s="26">
        <f>SUM(M13:M16)</f>
        <v/>
      </c>
      <c r="N17" s="26">
        <f>SUM(N13:N16)</f>
        <v/>
      </c>
      <c r="O17" s="26">
        <f>SUM(O13:O16)</f>
        <v/>
      </c>
      <c r="P17" s="26">
        <f>SUM(P13:P16)</f>
        <v/>
      </c>
      <c r="Q17" s="26">
        <f>SUM(Q13:Q16)</f>
        <v/>
      </c>
    </row>
    <row r="18">
      <c r="A18" s="29" t="n"/>
      <c r="B18" s="17" t="n"/>
      <c r="C18" s="17" t="n"/>
      <c r="D18" s="30" t="n"/>
      <c r="E18" s="17" t="n"/>
      <c r="F18" s="17" t="n"/>
      <c r="G18" s="31">
        <f>IF(C18="","",IF(H18="Income",IF(F18="","Split by rule",F18),IF(OR(F18="",F18="Split by rule"),IFERROR(INDEX(Settings!$D$19:$D$38,MATCH(C18,Settings!$B$19:$B$38,0)),""),F18)))</f>
        <v/>
      </c>
      <c r="H18" s="31">
        <f>IF(C18="","",IFERROR(INDEX(Settings!$C$19:$C$38,MATCH(C18,Settings!$B$19:$B$38,0)),"Unknown"))</f>
        <v/>
      </c>
      <c r="I18" s="32">
        <f>IF(D18="","",D18)</f>
        <v/>
      </c>
    </row>
    <row r="19">
      <c r="A19" s="29" t="n"/>
      <c r="B19" s="17" t="n"/>
      <c r="C19" s="17" t="n"/>
      <c r="D19" s="30" t="n"/>
      <c r="E19" s="17" t="n"/>
      <c r="F19" s="17" t="n"/>
      <c r="G19" s="31">
        <f>IF(C19="","",IF(H19="Income",IF(F19="","Split by rule",F19),IF(OR(F19="",F19="Split by rule"),IFERROR(INDEX(Settings!$D$19:$D$38,MATCH(C19,Settings!$B$19:$B$38,0)),""),F19)))</f>
        <v/>
      </c>
      <c r="H19" s="31">
        <f>IF(C19="","",IFERROR(INDEX(Settings!$C$19:$C$38,MATCH(C19,Settings!$B$19:$B$38,0)),"Unknown"))</f>
        <v/>
      </c>
      <c r="I19" s="32">
        <f>IF(D19="","",D19)</f>
        <v/>
      </c>
      <c r="K19" s="3" t="inlineStr">
        <is>
          <t>By category</t>
        </is>
      </c>
    </row>
    <row r="20">
      <c r="A20" s="29" t="n"/>
      <c r="B20" s="17" t="n"/>
      <c r="C20" s="17" t="n"/>
      <c r="D20" s="30" t="n"/>
      <c r="E20" s="17" t="n"/>
      <c r="F20" s="17" t="n"/>
      <c r="G20" s="31">
        <f>IF(C20="","",IF(H20="Income",IF(F20="","Split by rule",F20),IF(OR(F20="",F20="Split by rule"),IFERROR(INDEX(Settings!$D$19:$D$38,MATCH(C20,Settings!$B$19:$B$38,0)),""),F20)))</f>
        <v/>
      </c>
      <c r="H20" s="31">
        <f>IF(C20="","",IFERROR(INDEX(Settings!$C$19:$C$38,MATCH(C20,Settings!$B$19:$B$38,0)),"Unknown"))</f>
        <v/>
      </c>
      <c r="I20" s="32">
        <f>IF(D20="","",D20)</f>
        <v/>
      </c>
      <c r="K20" s="16" t="inlineStr">
        <is>
          <t>Category</t>
        </is>
      </c>
      <c r="L20" s="16" t="inlineStr">
        <is>
          <t>Amount</t>
        </is>
      </c>
      <c r="M20" s="16" t="inlineStr">
        <is>
          <t>Share</t>
        </is>
      </c>
    </row>
    <row r="21">
      <c r="A21" s="29" t="n"/>
      <c r="B21" s="17" t="n"/>
      <c r="C21" s="17" t="n"/>
      <c r="D21" s="30" t="n"/>
      <c r="E21" s="17" t="n"/>
      <c r="F21" s="17" t="n"/>
      <c r="G21" s="31">
        <f>IF(C21="","",IF(H21="Income",IF(F21="","Split by rule",F21),IF(OR(F21="",F21="Split by rule"),IFERROR(INDEX(Settings!$D$19:$D$38,MATCH(C21,Settings!$B$19:$B$38,0)),""),F21)))</f>
        <v/>
      </c>
      <c r="H21" s="31">
        <f>IF(C21="","",IFERROR(INDEX(Settings!$C$19:$C$38,MATCH(C21,Settings!$B$19:$B$38,0)),"Unknown"))</f>
        <v/>
      </c>
      <c r="I21" s="32">
        <f>IF(D21="","",D21)</f>
        <v/>
      </c>
      <c r="K21" s="37">
        <f>Settings!$J$19</f>
        <v/>
      </c>
      <c r="L21" s="35">
        <f>IF(K21="","",SUMIFS($I$10:$I$49,$C$10:$C$49,K21))</f>
        <v/>
      </c>
      <c r="M21" s="38">
        <f>IF(OR(K21="",L41=0),"",L21/L41)</f>
        <v/>
      </c>
    </row>
    <row r="22">
      <c r="A22" s="29" t="n"/>
      <c r="B22" s="17" t="n"/>
      <c r="C22" s="17" t="n"/>
      <c r="D22" s="30" t="n"/>
      <c r="E22" s="17" t="n"/>
      <c r="F22" s="17" t="n"/>
      <c r="G22" s="31">
        <f>IF(C22="","",IF(H22="Income",IF(F22="","Split by rule",F22),IF(OR(F22="",F22="Split by rule"),IFERROR(INDEX(Settings!$D$19:$D$38,MATCH(C22,Settings!$B$19:$B$38,0)),""),F22)))</f>
        <v/>
      </c>
      <c r="H22" s="31">
        <f>IF(C22="","",IFERROR(INDEX(Settings!$C$19:$C$38,MATCH(C22,Settings!$B$19:$B$38,0)),"Unknown"))</f>
        <v/>
      </c>
      <c r="I22" s="32">
        <f>IF(D22="","",D22)</f>
        <v/>
      </c>
      <c r="K22" s="37">
        <f>Settings!$J$20</f>
        <v/>
      </c>
      <c r="L22" s="35">
        <f>IF(K22="","",SUMIFS($I$10:$I$49,$C$10:$C$49,K22))</f>
        <v/>
      </c>
      <c r="M22" s="38">
        <f>IF(OR(K22="",L41=0),"",L22/L41)</f>
        <v/>
      </c>
    </row>
    <row r="23">
      <c r="A23" s="29" t="n"/>
      <c r="B23" s="17" t="n"/>
      <c r="C23" s="17" t="n"/>
      <c r="D23" s="30" t="n"/>
      <c r="E23" s="17" t="n"/>
      <c r="F23" s="17" t="n"/>
      <c r="G23" s="31">
        <f>IF(C23="","",IF(H23="Income",IF(F23="","Split by rule",F23),IF(OR(F23="",F23="Split by rule"),IFERROR(INDEX(Settings!$D$19:$D$38,MATCH(C23,Settings!$B$19:$B$38,0)),""),F23)))</f>
        <v/>
      </c>
      <c r="H23" s="31">
        <f>IF(C23="","",IFERROR(INDEX(Settings!$C$19:$C$38,MATCH(C23,Settings!$B$19:$B$38,0)),"Unknown"))</f>
        <v/>
      </c>
      <c r="I23" s="32">
        <f>IF(D23="","",D23)</f>
        <v/>
      </c>
      <c r="K23" s="37">
        <f>Settings!$J$21</f>
        <v/>
      </c>
      <c r="L23" s="35">
        <f>IF(K23="","",SUMIFS($I$10:$I$49,$C$10:$C$49,K23))</f>
        <v/>
      </c>
      <c r="M23" s="38">
        <f>IF(OR(K23="",L41=0),"",L23/L41)</f>
        <v/>
      </c>
    </row>
    <row r="24">
      <c r="A24" s="29" t="n"/>
      <c r="B24" s="17" t="n"/>
      <c r="C24" s="17" t="n"/>
      <c r="D24" s="30" t="n"/>
      <c r="E24" s="17" t="n"/>
      <c r="F24" s="17" t="n"/>
      <c r="G24" s="31">
        <f>IF(C24="","",IF(H24="Income",IF(F24="","Split by rule",F24),IF(OR(F24="",F24="Split by rule"),IFERROR(INDEX(Settings!$D$19:$D$38,MATCH(C24,Settings!$B$19:$B$38,0)),""),F24)))</f>
        <v/>
      </c>
      <c r="H24" s="31">
        <f>IF(C24="","",IFERROR(INDEX(Settings!$C$19:$C$38,MATCH(C24,Settings!$B$19:$B$38,0)),"Unknown"))</f>
        <v/>
      </c>
      <c r="I24" s="32">
        <f>IF(D24="","",D24)</f>
        <v/>
      </c>
      <c r="K24" s="37">
        <f>Settings!$J$22</f>
        <v/>
      </c>
      <c r="L24" s="35">
        <f>IF(K24="","",SUMIFS($I$10:$I$49,$C$10:$C$49,K24))</f>
        <v/>
      </c>
      <c r="M24" s="38">
        <f>IF(OR(K24="",L41=0),"",L24/L41)</f>
        <v/>
      </c>
    </row>
    <row r="25">
      <c r="A25" s="29" t="n"/>
      <c r="B25" s="17" t="n"/>
      <c r="C25" s="17" t="n"/>
      <c r="D25" s="30" t="n"/>
      <c r="E25" s="17" t="n"/>
      <c r="F25" s="17" t="n"/>
      <c r="G25" s="31">
        <f>IF(C25="","",IF(H25="Income",IF(F25="","Split by rule",F25),IF(OR(F25="",F25="Split by rule"),IFERROR(INDEX(Settings!$D$19:$D$38,MATCH(C25,Settings!$B$19:$B$38,0)),""),F25)))</f>
        <v/>
      </c>
      <c r="H25" s="31">
        <f>IF(C25="","",IFERROR(INDEX(Settings!$C$19:$C$38,MATCH(C25,Settings!$B$19:$B$38,0)),"Unknown"))</f>
        <v/>
      </c>
      <c r="I25" s="32">
        <f>IF(D25="","",D25)</f>
        <v/>
      </c>
      <c r="K25" s="37">
        <f>Settings!$J$23</f>
        <v/>
      </c>
      <c r="L25" s="35">
        <f>IF(K25="","",SUMIFS($I$10:$I$49,$C$10:$C$49,K25))</f>
        <v/>
      </c>
      <c r="M25" s="38">
        <f>IF(OR(K25="",L41=0),"",L25/L41)</f>
        <v/>
      </c>
    </row>
    <row r="26">
      <c r="A26" s="29" t="n"/>
      <c r="B26" s="17" t="n"/>
      <c r="C26" s="17" t="n"/>
      <c r="D26" s="30" t="n"/>
      <c r="E26" s="17" t="n"/>
      <c r="F26" s="17" t="n"/>
      <c r="G26" s="31">
        <f>IF(C26="","",IF(H26="Income",IF(F26="","Split by rule",F26),IF(OR(F26="",F26="Split by rule"),IFERROR(INDEX(Settings!$D$19:$D$38,MATCH(C26,Settings!$B$19:$B$38,0)),""),F26)))</f>
        <v/>
      </c>
      <c r="H26" s="31">
        <f>IF(C26="","",IFERROR(INDEX(Settings!$C$19:$C$38,MATCH(C26,Settings!$B$19:$B$38,0)),"Unknown"))</f>
        <v/>
      </c>
      <c r="I26" s="32">
        <f>IF(D26="","",D26)</f>
        <v/>
      </c>
      <c r="K26" s="37">
        <f>Settings!$J$24</f>
        <v/>
      </c>
      <c r="L26" s="35">
        <f>IF(K26="","",SUMIFS($I$10:$I$49,$C$10:$C$49,K26))</f>
        <v/>
      </c>
      <c r="M26" s="38">
        <f>IF(OR(K26="",L41=0),"",L26/L41)</f>
        <v/>
      </c>
    </row>
    <row r="27">
      <c r="A27" s="29" t="n"/>
      <c r="B27" s="17" t="n"/>
      <c r="C27" s="17" t="n"/>
      <c r="D27" s="30" t="n"/>
      <c r="E27" s="17" t="n"/>
      <c r="F27" s="17" t="n"/>
      <c r="G27" s="31">
        <f>IF(C27="","",IF(H27="Income",IF(F27="","Split by rule",F27),IF(OR(F27="",F27="Split by rule"),IFERROR(INDEX(Settings!$D$19:$D$38,MATCH(C27,Settings!$B$19:$B$38,0)),""),F27)))</f>
        <v/>
      </c>
      <c r="H27" s="31">
        <f>IF(C27="","",IFERROR(INDEX(Settings!$C$19:$C$38,MATCH(C27,Settings!$B$19:$B$38,0)),"Unknown"))</f>
        <v/>
      </c>
      <c r="I27" s="32">
        <f>IF(D27="","",D27)</f>
        <v/>
      </c>
      <c r="K27" s="37">
        <f>Settings!$J$25</f>
        <v/>
      </c>
      <c r="L27" s="35">
        <f>IF(K27="","",SUMIFS($I$10:$I$49,$C$10:$C$49,K27))</f>
        <v/>
      </c>
      <c r="M27" s="38">
        <f>IF(OR(K27="",L41=0),"",L27/L41)</f>
        <v/>
      </c>
    </row>
    <row r="28">
      <c r="A28" s="29" t="n"/>
      <c r="B28" s="17" t="n"/>
      <c r="C28" s="17" t="n"/>
      <c r="D28" s="30" t="n"/>
      <c r="E28" s="17" t="n"/>
      <c r="F28" s="17" t="n"/>
      <c r="G28" s="31">
        <f>IF(C28="","",IF(H28="Income",IF(F28="","Split by rule",F28),IF(OR(F28="",F28="Split by rule"),IFERROR(INDEX(Settings!$D$19:$D$38,MATCH(C28,Settings!$B$19:$B$38,0)),""),F28)))</f>
        <v/>
      </c>
      <c r="H28" s="31">
        <f>IF(C28="","",IFERROR(INDEX(Settings!$C$19:$C$38,MATCH(C28,Settings!$B$19:$B$38,0)),"Unknown"))</f>
        <v/>
      </c>
      <c r="I28" s="32">
        <f>IF(D28="","",D28)</f>
        <v/>
      </c>
      <c r="K28" s="37">
        <f>Settings!$J$26</f>
        <v/>
      </c>
      <c r="L28" s="35">
        <f>IF(K28="","",SUMIFS($I$10:$I$49,$C$10:$C$49,K28))</f>
        <v/>
      </c>
      <c r="M28" s="38">
        <f>IF(OR(K28="",L41=0),"",L28/L41)</f>
        <v/>
      </c>
    </row>
    <row r="29">
      <c r="A29" s="29" t="n"/>
      <c r="B29" s="17" t="n"/>
      <c r="C29" s="17" t="n"/>
      <c r="D29" s="30" t="n"/>
      <c r="E29" s="17" t="n"/>
      <c r="F29" s="17" t="n"/>
      <c r="G29" s="31">
        <f>IF(C29="","",IF(H29="Income",IF(F29="","Split by rule",F29),IF(OR(F29="",F29="Split by rule"),IFERROR(INDEX(Settings!$D$19:$D$38,MATCH(C29,Settings!$B$19:$B$38,0)),""),F29)))</f>
        <v/>
      </c>
      <c r="H29" s="31">
        <f>IF(C29="","",IFERROR(INDEX(Settings!$C$19:$C$38,MATCH(C29,Settings!$B$19:$B$38,0)),"Unknown"))</f>
        <v/>
      </c>
      <c r="I29" s="32">
        <f>IF(D29="","",D29)</f>
        <v/>
      </c>
      <c r="K29" s="37">
        <f>Settings!$J$27</f>
        <v/>
      </c>
      <c r="L29" s="35">
        <f>IF(K29="","",SUMIFS($I$10:$I$49,$C$10:$C$49,K29))</f>
        <v/>
      </c>
      <c r="M29" s="38">
        <f>IF(OR(K29="",L41=0),"",L29/L41)</f>
        <v/>
      </c>
    </row>
    <row r="30">
      <c r="A30" s="29" t="n"/>
      <c r="B30" s="17" t="n"/>
      <c r="C30" s="17" t="n"/>
      <c r="D30" s="30" t="n"/>
      <c r="E30" s="17" t="n"/>
      <c r="F30" s="17" t="n"/>
      <c r="G30" s="31">
        <f>IF(C30="","",IF(H30="Income",IF(F30="","Split by rule",F30),IF(OR(F30="",F30="Split by rule"),IFERROR(INDEX(Settings!$D$19:$D$38,MATCH(C30,Settings!$B$19:$B$38,0)),""),F30)))</f>
        <v/>
      </c>
      <c r="H30" s="31">
        <f>IF(C30="","",IFERROR(INDEX(Settings!$C$19:$C$38,MATCH(C30,Settings!$B$19:$B$38,0)),"Unknown"))</f>
        <v/>
      </c>
      <c r="I30" s="32">
        <f>IF(D30="","",D30)</f>
        <v/>
      </c>
      <c r="K30" s="37">
        <f>Settings!$J$28</f>
        <v/>
      </c>
      <c r="L30" s="35">
        <f>IF(K30="","",SUMIFS($I$10:$I$49,$C$10:$C$49,K30))</f>
        <v/>
      </c>
      <c r="M30" s="38">
        <f>IF(OR(K30="",L41=0),"",L30/L41)</f>
        <v/>
      </c>
    </row>
    <row r="31">
      <c r="A31" s="29" t="n"/>
      <c r="B31" s="17" t="n"/>
      <c r="C31" s="17" t="n"/>
      <c r="D31" s="30" t="n"/>
      <c r="E31" s="17" t="n"/>
      <c r="F31" s="17" t="n"/>
      <c r="G31" s="31">
        <f>IF(C31="","",IF(H31="Income",IF(F31="","Split by rule",F31),IF(OR(F31="",F31="Split by rule"),IFERROR(INDEX(Settings!$D$19:$D$38,MATCH(C31,Settings!$B$19:$B$38,0)),""),F31)))</f>
        <v/>
      </c>
      <c r="H31" s="31">
        <f>IF(C31="","",IFERROR(INDEX(Settings!$C$19:$C$38,MATCH(C31,Settings!$B$19:$B$38,0)),"Unknown"))</f>
        <v/>
      </c>
      <c r="I31" s="32">
        <f>IF(D31="","",D31)</f>
        <v/>
      </c>
      <c r="K31" s="37">
        <f>Settings!$J$29</f>
        <v/>
      </c>
      <c r="L31" s="35">
        <f>IF(K31="","",SUMIFS($I$10:$I$49,$C$10:$C$49,K31))</f>
        <v/>
      </c>
      <c r="M31" s="38">
        <f>IF(OR(K31="",L41=0),"",L31/L41)</f>
        <v/>
      </c>
    </row>
    <row r="32">
      <c r="A32" s="29" t="n"/>
      <c r="B32" s="17" t="n"/>
      <c r="C32" s="17" t="n"/>
      <c r="D32" s="30" t="n"/>
      <c r="E32" s="17" t="n"/>
      <c r="F32" s="17" t="n"/>
      <c r="G32" s="31">
        <f>IF(C32="","",IF(H32="Income",IF(F32="","Split by rule",F32),IF(OR(F32="",F32="Split by rule"),IFERROR(INDEX(Settings!$D$19:$D$38,MATCH(C32,Settings!$B$19:$B$38,0)),""),F32)))</f>
        <v/>
      </c>
      <c r="H32" s="31">
        <f>IF(C32="","",IFERROR(INDEX(Settings!$C$19:$C$38,MATCH(C32,Settings!$B$19:$B$38,0)),"Unknown"))</f>
        <v/>
      </c>
      <c r="I32" s="32">
        <f>IF(D32="","",D32)</f>
        <v/>
      </c>
      <c r="K32" s="37">
        <f>Settings!$J$30</f>
        <v/>
      </c>
      <c r="L32" s="35">
        <f>IF(K32="","",SUMIFS($I$10:$I$49,$C$10:$C$49,K32))</f>
        <v/>
      </c>
      <c r="M32" s="38">
        <f>IF(OR(K32="",L41=0),"",L32/L41)</f>
        <v/>
      </c>
    </row>
    <row r="33">
      <c r="A33" s="29" t="n"/>
      <c r="B33" s="17" t="n"/>
      <c r="C33" s="17" t="n"/>
      <c r="D33" s="30" t="n"/>
      <c r="E33" s="17" t="n"/>
      <c r="F33" s="17" t="n"/>
      <c r="G33" s="31">
        <f>IF(C33="","",IF(H33="Income",IF(F33="","Split by rule",F33),IF(OR(F33="",F33="Split by rule"),IFERROR(INDEX(Settings!$D$19:$D$38,MATCH(C33,Settings!$B$19:$B$38,0)),""),F33)))</f>
        <v/>
      </c>
      <c r="H33" s="31">
        <f>IF(C33="","",IFERROR(INDEX(Settings!$C$19:$C$38,MATCH(C33,Settings!$B$19:$B$38,0)),"Unknown"))</f>
        <v/>
      </c>
      <c r="I33" s="32">
        <f>IF(D33="","",D33)</f>
        <v/>
      </c>
      <c r="K33" s="37">
        <f>Settings!$J$31</f>
        <v/>
      </c>
      <c r="L33" s="35">
        <f>IF(K33="","",SUMIFS($I$10:$I$49,$C$10:$C$49,K33))</f>
        <v/>
      </c>
      <c r="M33" s="38">
        <f>IF(OR(K33="",L41=0),"",L33/L41)</f>
        <v/>
      </c>
    </row>
    <row r="34">
      <c r="A34" s="29" t="n"/>
      <c r="B34" s="17" t="n"/>
      <c r="C34" s="17" t="n"/>
      <c r="D34" s="30" t="n"/>
      <c r="E34" s="17" t="n"/>
      <c r="F34" s="17" t="n"/>
      <c r="G34" s="31">
        <f>IF(C34="","",IF(H34="Income",IF(F34="","Split by rule",F34),IF(OR(F34="",F34="Split by rule"),IFERROR(INDEX(Settings!$D$19:$D$38,MATCH(C34,Settings!$B$19:$B$38,0)),""),F34)))</f>
        <v/>
      </c>
      <c r="H34" s="31">
        <f>IF(C34="","",IFERROR(INDEX(Settings!$C$19:$C$38,MATCH(C34,Settings!$B$19:$B$38,0)),"Unknown"))</f>
        <v/>
      </c>
      <c r="I34" s="32">
        <f>IF(D34="","",D34)</f>
        <v/>
      </c>
      <c r="K34" s="37">
        <f>Settings!$J$32</f>
        <v/>
      </c>
      <c r="L34" s="35">
        <f>IF(K34="","",SUMIFS($I$10:$I$49,$C$10:$C$49,K34))</f>
        <v/>
      </c>
      <c r="M34" s="38">
        <f>IF(OR(K34="",L41=0),"",L34/L41)</f>
        <v/>
      </c>
    </row>
    <row r="35">
      <c r="A35" s="29" t="n"/>
      <c r="B35" s="17" t="n"/>
      <c r="C35" s="17" t="n"/>
      <c r="D35" s="30" t="n"/>
      <c r="E35" s="17" t="n"/>
      <c r="F35" s="17" t="n"/>
      <c r="G35" s="31">
        <f>IF(C35="","",IF(H35="Income",IF(F35="","Split by rule",F35),IF(OR(F35="",F35="Split by rule"),IFERROR(INDEX(Settings!$D$19:$D$38,MATCH(C35,Settings!$B$19:$B$38,0)),""),F35)))</f>
        <v/>
      </c>
      <c r="H35" s="31">
        <f>IF(C35="","",IFERROR(INDEX(Settings!$C$19:$C$38,MATCH(C35,Settings!$B$19:$B$38,0)),"Unknown"))</f>
        <v/>
      </c>
      <c r="I35" s="32">
        <f>IF(D35="","",D35)</f>
        <v/>
      </c>
      <c r="K35" s="37">
        <f>Settings!$J$33</f>
        <v/>
      </c>
      <c r="L35" s="35">
        <f>IF(K35="","",SUMIFS($I$10:$I$49,$C$10:$C$49,K35))</f>
        <v/>
      </c>
      <c r="M35" s="38">
        <f>IF(OR(K35="",L41=0),"",L35/L41)</f>
        <v/>
      </c>
    </row>
    <row r="36">
      <c r="A36" s="29" t="n"/>
      <c r="B36" s="17" t="n"/>
      <c r="C36" s="17" t="n"/>
      <c r="D36" s="30" t="n"/>
      <c r="E36" s="17" t="n"/>
      <c r="F36" s="17" t="n"/>
      <c r="G36" s="31">
        <f>IF(C36="","",IF(H36="Income",IF(F36="","Split by rule",F36),IF(OR(F36="",F36="Split by rule"),IFERROR(INDEX(Settings!$D$19:$D$38,MATCH(C36,Settings!$B$19:$B$38,0)),""),F36)))</f>
        <v/>
      </c>
      <c r="H36" s="31">
        <f>IF(C36="","",IFERROR(INDEX(Settings!$C$19:$C$38,MATCH(C36,Settings!$B$19:$B$38,0)),"Unknown"))</f>
        <v/>
      </c>
      <c r="I36" s="32">
        <f>IF(D36="","",D36)</f>
        <v/>
      </c>
      <c r="K36" s="37">
        <f>Settings!$J$34</f>
        <v/>
      </c>
      <c r="L36" s="35">
        <f>IF(K36="","",SUMIFS($I$10:$I$49,$C$10:$C$49,K36))</f>
        <v/>
      </c>
      <c r="M36" s="38">
        <f>IF(OR(K36="",L41=0),"",L36/L41)</f>
        <v/>
      </c>
    </row>
    <row r="37">
      <c r="A37" s="29" t="n"/>
      <c r="B37" s="17" t="n"/>
      <c r="C37" s="17" t="n"/>
      <c r="D37" s="30" t="n"/>
      <c r="E37" s="17" t="n"/>
      <c r="F37" s="17" t="n"/>
      <c r="G37" s="31">
        <f>IF(C37="","",IF(H37="Income",IF(F37="","Split by rule",F37),IF(OR(F37="",F37="Split by rule"),IFERROR(INDEX(Settings!$D$19:$D$38,MATCH(C37,Settings!$B$19:$B$38,0)),""),F37)))</f>
        <v/>
      </c>
      <c r="H37" s="31">
        <f>IF(C37="","",IFERROR(INDEX(Settings!$C$19:$C$38,MATCH(C37,Settings!$B$19:$B$38,0)),"Unknown"))</f>
        <v/>
      </c>
      <c r="I37" s="32">
        <f>IF(D37="","",D37)</f>
        <v/>
      </c>
      <c r="K37" s="37">
        <f>Settings!$J$35</f>
        <v/>
      </c>
      <c r="L37" s="35">
        <f>IF(K37="","",SUMIFS($I$10:$I$49,$C$10:$C$49,K37))</f>
        <v/>
      </c>
      <c r="M37" s="38">
        <f>IF(OR(K37="",L41=0),"",L37/L41)</f>
        <v/>
      </c>
    </row>
    <row r="38">
      <c r="A38" s="29" t="n"/>
      <c r="B38" s="17" t="n"/>
      <c r="C38" s="17" t="n"/>
      <c r="D38" s="30" t="n"/>
      <c r="E38" s="17" t="n"/>
      <c r="F38" s="17" t="n"/>
      <c r="G38" s="31">
        <f>IF(C38="","",IF(H38="Income",IF(F38="","Split by rule",F38),IF(OR(F38="",F38="Split by rule"),IFERROR(INDEX(Settings!$D$19:$D$38,MATCH(C38,Settings!$B$19:$B$38,0)),""),F38)))</f>
        <v/>
      </c>
      <c r="H38" s="31">
        <f>IF(C38="","",IFERROR(INDEX(Settings!$C$19:$C$38,MATCH(C38,Settings!$B$19:$B$38,0)),"Unknown"))</f>
        <v/>
      </c>
      <c r="I38" s="32">
        <f>IF(D38="","",D38)</f>
        <v/>
      </c>
      <c r="K38" s="37">
        <f>Settings!$J$36</f>
        <v/>
      </c>
      <c r="L38" s="35">
        <f>IF(K38="","",SUMIFS($I$10:$I$49,$C$10:$C$49,K38))</f>
        <v/>
      </c>
      <c r="M38" s="38">
        <f>IF(OR(K38="",L41=0),"",L38/L41)</f>
        <v/>
      </c>
    </row>
    <row r="39">
      <c r="A39" s="29" t="n"/>
      <c r="B39" s="17" t="n"/>
      <c r="C39" s="17" t="n"/>
      <c r="D39" s="30" t="n"/>
      <c r="E39" s="17" t="n"/>
      <c r="F39" s="17" t="n"/>
      <c r="G39" s="31">
        <f>IF(C39="","",IF(H39="Income",IF(F39="","Split by rule",F39),IF(OR(F39="",F39="Split by rule"),IFERROR(INDEX(Settings!$D$19:$D$38,MATCH(C39,Settings!$B$19:$B$38,0)),""),F39)))</f>
        <v/>
      </c>
      <c r="H39" s="31">
        <f>IF(C39="","",IFERROR(INDEX(Settings!$C$19:$C$38,MATCH(C39,Settings!$B$19:$B$38,0)),"Unknown"))</f>
        <v/>
      </c>
      <c r="I39" s="32">
        <f>IF(D39="","",D39)</f>
        <v/>
      </c>
      <c r="K39" s="37">
        <f>Settings!$J$37</f>
        <v/>
      </c>
      <c r="L39" s="35">
        <f>IF(K39="","",SUMIFS($I$10:$I$49,$C$10:$C$49,K39))</f>
        <v/>
      </c>
      <c r="M39" s="38">
        <f>IF(OR(K39="",L41=0),"",L39/L41)</f>
        <v/>
      </c>
    </row>
    <row r="40">
      <c r="A40" s="29" t="n"/>
      <c r="B40" s="17" t="n"/>
      <c r="C40" s="17" t="n"/>
      <c r="D40" s="30" t="n"/>
      <c r="E40" s="17" t="n"/>
      <c r="F40" s="17" t="n"/>
      <c r="G40" s="31">
        <f>IF(C40="","",IF(H40="Income",IF(F40="","Split by rule",F40),IF(OR(F40="",F40="Split by rule"),IFERROR(INDEX(Settings!$D$19:$D$38,MATCH(C40,Settings!$B$19:$B$38,0)),""),F40)))</f>
        <v/>
      </c>
      <c r="H40" s="31">
        <f>IF(C40="","",IFERROR(INDEX(Settings!$C$19:$C$38,MATCH(C40,Settings!$B$19:$B$38,0)),"Unknown"))</f>
        <v/>
      </c>
      <c r="I40" s="32">
        <f>IF(D40="","",D40)</f>
        <v/>
      </c>
      <c r="K40" s="37">
        <f>Settings!$J$38</f>
        <v/>
      </c>
      <c r="L40" s="35">
        <f>IF(K40="","",SUMIFS($I$10:$I$49,$C$10:$C$49,K40))</f>
        <v/>
      </c>
      <c r="M40" s="38">
        <f>IF(OR(K40="",L41=0),"",L40/L41)</f>
        <v/>
      </c>
    </row>
    <row r="41">
      <c r="A41" s="29" t="n"/>
      <c r="B41" s="17" t="n"/>
      <c r="C41" s="17" t="n"/>
      <c r="D41" s="30" t="n"/>
      <c r="E41" s="17" t="n"/>
      <c r="F41" s="17" t="n"/>
      <c r="G41" s="31">
        <f>IF(C41="","",IF(H41="Income",IF(F41="","Split by rule",F41),IF(OR(F41="",F41="Split by rule"),IFERROR(INDEX(Settings!$D$19:$D$38,MATCH(C41,Settings!$B$19:$B$38,0)),""),F41)))</f>
        <v/>
      </c>
      <c r="H41" s="31">
        <f>IF(C41="","",IFERROR(INDEX(Settings!$C$19:$C$38,MATCH(C41,Settings!$B$19:$B$38,0)),"Unknown"))</f>
        <v/>
      </c>
      <c r="I41" s="32">
        <f>IF(D41="","",D41)</f>
        <v/>
      </c>
      <c r="K41" s="13" t="inlineStr">
        <is>
          <t>Total</t>
        </is>
      </c>
      <c r="L41" s="26">
        <f>SUM(L21:L40)</f>
        <v/>
      </c>
    </row>
    <row r="42">
      <c r="A42" s="29" t="n"/>
      <c r="B42" s="17" t="n"/>
      <c r="C42" s="17" t="n"/>
      <c r="D42" s="30" t="n"/>
      <c r="E42" s="17" t="n"/>
      <c r="F42" s="17" t="n"/>
      <c r="G42" s="31">
        <f>IF(C42="","",IF(H42="Income",IF(F42="","Split by rule",F42),IF(OR(F42="",F42="Split by rule"),IFERROR(INDEX(Settings!$D$19:$D$38,MATCH(C42,Settings!$B$19:$B$38,0)),""),F42)))</f>
        <v/>
      </c>
      <c r="H42" s="31">
        <f>IF(C42="","",IFERROR(INDEX(Settings!$C$19:$C$38,MATCH(C42,Settings!$B$19:$B$38,0)),"Unknown"))</f>
        <v/>
      </c>
      <c r="I42" s="32">
        <f>IF(D42="","",D42)</f>
        <v/>
      </c>
    </row>
    <row r="43">
      <c r="A43" s="29" t="n"/>
      <c r="B43" s="17" t="n"/>
      <c r="C43" s="17" t="n"/>
      <c r="D43" s="30" t="n"/>
      <c r="E43" s="17" t="n"/>
      <c r="F43" s="17" t="n"/>
      <c r="G43" s="31">
        <f>IF(C43="","",IF(H43="Income",IF(F43="","Split by rule",F43),IF(OR(F43="",F43="Split by rule"),IFERROR(INDEX(Settings!$D$19:$D$38,MATCH(C43,Settings!$B$19:$B$38,0)),""),F43)))</f>
        <v/>
      </c>
      <c r="H43" s="31">
        <f>IF(C43="","",IFERROR(INDEX(Settings!$C$19:$C$38,MATCH(C43,Settings!$B$19:$B$38,0)),"Unknown"))</f>
        <v/>
      </c>
      <c r="I43" s="32">
        <f>IF(D43="","",D43)</f>
        <v/>
      </c>
    </row>
    <row r="44">
      <c r="A44" s="29" t="n"/>
      <c r="B44" s="17" t="n"/>
      <c r="C44" s="17" t="n"/>
      <c r="D44" s="30" t="n"/>
      <c r="E44" s="17" t="n"/>
      <c r="F44" s="17" t="n"/>
      <c r="G44" s="31">
        <f>IF(C44="","",IF(H44="Income",IF(F44="","Split by rule",F44),IF(OR(F44="",F44="Split by rule"),IFERROR(INDEX(Settings!$D$19:$D$38,MATCH(C44,Settings!$B$19:$B$38,0)),""),F44)))</f>
        <v/>
      </c>
      <c r="H44" s="31">
        <f>IF(C44="","",IFERROR(INDEX(Settings!$C$19:$C$38,MATCH(C44,Settings!$B$19:$B$38,0)),"Unknown"))</f>
        <v/>
      </c>
      <c r="I44" s="32">
        <f>IF(D44="","",D44)</f>
        <v/>
      </c>
    </row>
    <row r="45">
      <c r="A45" s="29" t="n"/>
      <c r="B45" s="17" t="n"/>
      <c r="C45" s="17" t="n"/>
      <c r="D45" s="30" t="n"/>
      <c r="E45" s="17" t="n"/>
      <c r="F45" s="17" t="n"/>
      <c r="G45" s="31">
        <f>IF(C45="","",IF(H45="Income",IF(F45="","Split by rule",F45),IF(OR(F45="",F45="Split by rule"),IFERROR(INDEX(Settings!$D$19:$D$38,MATCH(C45,Settings!$B$19:$B$38,0)),""),F45)))</f>
        <v/>
      </c>
      <c r="H45" s="31">
        <f>IF(C45="","",IFERROR(INDEX(Settings!$C$19:$C$38,MATCH(C45,Settings!$B$19:$B$38,0)),"Unknown"))</f>
        <v/>
      </c>
      <c r="I45" s="32">
        <f>IF(D45="","",D45)</f>
        <v/>
      </c>
    </row>
    <row r="46">
      <c r="A46" s="29" t="n"/>
      <c r="B46" s="17" t="n"/>
      <c r="C46" s="17" t="n"/>
      <c r="D46" s="30" t="n"/>
      <c r="E46" s="17" t="n"/>
      <c r="F46" s="17" t="n"/>
      <c r="G46" s="31">
        <f>IF(C46="","",IF(H46="Income",IF(F46="","Split by rule",F46),IF(OR(F46="",F46="Split by rule"),IFERROR(INDEX(Settings!$D$19:$D$38,MATCH(C46,Settings!$B$19:$B$38,0)),""),F46)))</f>
        <v/>
      </c>
      <c r="H46" s="31">
        <f>IF(C46="","",IFERROR(INDEX(Settings!$C$19:$C$38,MATCH(C46,Settings!$B$19:$B$38,0)),"Unknown"))</f>
        <v/>
      </c>
      <c r="I46" s="32">
        <f>IF(D46="","",D46)</f>
        <v/>
      </c>
    </row>
    <row r="47">
      <c r="A47" s="29" t="n"/>
      <c r="B47" s="17" t="n"/>
      <c r="C47" s="17" t="n"/>
      <c r="D47" s="30" t="n"/>
      <c r="E47" s="17" t="n"/>
      <c r="F47" s="17" t="n"/>
      <c r="G47" s="31">
        <f>IF(C47="","",IF(H47="Income",IF(F47="","Split by rule",F47),IF(OR(F47="",F47="Split by rule"),IFERROR(INDEX(Settings!$D$19:$D$38,MATCH(C47,Settings!$B$19:$B$38,0)),""),F47)))</f>
        <v/>
      </c>
      <c r="H47" s="31">
        <f>IF(C47="","",IFERROR(INDEX(Settings!$C$19:$C$38,MATCH(C47,Settings!$B$19:$B$38,0)),"Unknown"))</f>
        <v/>
      </c>
      <c r="I47" s="32">
        <f>IF(D47="","",D47)</f>
        <v/>
      </c>
    </row>
    <row r="48">
      <c r="A48" s="29" t="n"/>
      <c r="B48" s="17" t="n"/>
      <c r="C48" s="17" t="n"/>
      <c r="D48" s="30" t="n"/>
      <c r="E48" s="17" t="n"/>
      <c r="F48" s="17" t="n"/>
      <c r="G48" s="31">
        <f>IF(C48="","",IF(H48="Income",IF(F48="","Split by rule",F48),IF(OR(F48="",F48="Split by rule"),IFERROR(INDEX(Settings!$D$19:$D$38,MATCH(C48,Settings!$B$19:$B$38,0)),""),F48)))</f>
        <v/>
      </c>
      <c r="H48" s="31">
        <f>IF(C48="","",IFERROR(INDEX(Settings!$C$19:$C$38,MATCH(C48,Settings!$B$19:$B$38,0)),"Unknown"))</f>
        <v/>
      </c>
      <c r="I48" s="32">
        <f>IF(D48="","",D48)</f>
        <v/>
      </c>
    </row>
    <row r="49">
      <c r="A49" s="29" t="n"/>
      <c r="B49" s="17" t="n"/>
      <c r="C49" s="17" t="n"/>
      <c r="D49" s="30" t="n"/>
      <c r="E49" s="17" t="n"/>
      <c r="F49" s="17" t="n"/>
      <c r="G49" s="31">
        <f>IF(C49="","",IF(H49="Income",IF(F49="","Split by rule",F49),IF(OR(F49="",F49="Split by rule"),IFERROR(INDEX(Settings!$D$19:$D$38,MATCH(C49,Settings!$B$19:$B$38,0)),""),F49)))</f>
        <v/>
      </c>
      <c r="H49" s="31">
        <f>IF(C49="","",IFERROR(INDEX(Settings!$C$19:$C$38,MATCH(C49,Settings!$B$19:$B$38,0)),"Unknown"))</f>
        <v/>
      </c>
      <c r="I49" s="32">
        <f>IF(D49="","",D49)</f>
        <v/>
      </c>
    </row>
  </sheetData>
  <sheetProtection selectLockedCells="1" selectUnlockedCells="0" sheet="1" objects="0" insertRows="1" insertHyperlinks="1" autoFilter="0" scenarios="0" formatColumns="0" deleteColumns="1" insertColumns="1" pivotTables="1" deleteRows="1" formatCells="0" formatRows="0" sort="0" password="9611"/>
  <conditionalFormatting sqref="A10:I49">
    <cfRule type="expression" priority="1" dxfId="0">
      <formula>OR(AND($D10&lt;&gt;"",$C10=""),$H10="Unknown",AND($D10&lt;&gt;"",$I10=""),AND($D10&lt;&gt;"",$A10=""),AND(ROW()&gt;=10,$D10="",OR($A10&lt;&gt;"",$B10&lt;&gt;"",$C10&lt;&gt;"")),AND($A10&lt;&gt;"",NOT(ISNUMBER($A10))),AND(ISNUMBER($A10),OR($A10&lt;$B$2,$A10&gt;$C$2)))</formula>
    </cfRule>
  </conditionalFormatting>
  <conditionalFormatting sqref="P2">
    <cfRule type="cellIs" priority="2" operator="greaterThan" dxfId="0">
      <formula>0</formula>
    </cfRule>
  </conditionalFormatting>
  <conditionalFormatting sqref="P3">
    <cfRule type="cellIs" priority="3" operator="greaterThan" dxfId="0">
      <formula>0</formula>
    </cfRule>
  </conditionalFormatting>
  <conditionalFormatting sqref="P4">
    <cfRule type="cellIs" priority="4" operator="greaterThan" dxfId="0">
      <formula>0</formula>
    </cfRule>
  </conditionalFormatting>
  <conditionalFormatting sqref="P5">
    <cfRule type="cellIs" priority="5" operator="greaterThan" dxfId="0">
      <formula>0</formula>
    </cfRule>
  </conditionalFormatting>
  <conditionalFormatting sqref="P6">
    <cfRule type="cellIs" priority="6" operator="greaterThan" dxfId="0">
      <formula>0</formula>
    </cfRule>
  </conditionalFormatting>
  <conditionalFormatting sqref="P7">
    <cfRule type="cellIs" priority="7" operator="greaterThan" dxfId="0">
      <formula>0</formula>
    </cfRule>
  </conditionalFormatting>
  <conditionalFormatting sqref="P13:P17">
    <cfRule type="cellIs" priority="8" operator="lessThan" dxfId="0">
      <formula>0</formula>
    </cfRule>
  </conditionalFormatting>
  <conditionalFormatting sqref="I10:I49 L2:L5 L21:L41 M13:Q17">
    <cfRule type="expression" priority="9" dxfId="1">
      <formula>$ZZ$1="EUR"</formula>
    </cfRule>
    <cfRule type="expression" priority="10" dxfId="2">
      <formula>$ZZ$1="USD"</formula>
    </cfRule>
    <cfRule type="expression" priority="11" dxfId="3">
      <formula>$ZZ$1="GBP"</formula>
    </cfRule>
    <cfRule type="expression" priority="12" dxfId="4">
      <formula>$ZZ$1="CHF"</formula>
    </cfRule>
    <cfRule type="expression" priority="13" dxfId="5">
      <formula>$ZZ$1="CAD"</formula>
    </cfRule>
    <cfRule type="expression" priority="14" dxfId="6">
      <formula>$ZZ$1="AUD"</formula>
    </cfRule>
    <cfRule type="expression" priority="15" dxfId="7">
      <formula>$ZZ$1="JPY"</formula>
    </cfRule>
    <cfRule type="expression" priority="16" dxfId="8">
      <formula>$ZZ$1="SEK"</formula>
    </cfRule>
    <cfRule type="expression" priority="17" dxfId="9">
      <formula>$ZZ$1="NOK"</formula>
    </cfRule>
    <cfRule type="expression" priority="18" dxfId="10">
      <formula>$ZZ$1="DKK"</formula>
    </cfRule>
    <cfRule type="expression" priority="19" dxfId="11">
      <formula>$ZZ$1="PLN"</formula>
    </cfRule>
    <cfRule type="expression" priority="20" dxfId="12">
      <formula>$ZZ$1="BRL"</formula>
    </cfRule>
    <cfRule type="expression" priority="21" dxfId="13">
      <formula>$ZZ$1="MXN"</formula>
    </cfRule>
    <cfRule type="expression" priority="22" dxfId="14">
      <formula>$ZZ$1="INR"</formula>
    </cfRule>
  </conditionalFormatting>
  <dataValidations count="4">
    <dataValidation sqref="A10:A49" showDropDown="0" showInputMessage="0" showErrorMessage="1" allowBlank="1" errorTitle="Not a date" error="Type a real date, e.g. 15/03/2026 or 2026-03-15." type="date" operator="between">
      <formula1>DATE(2000,1,1)</formula1>
      <formula2>DATE(2100,12,31)</formula2>
    </dataValidation>
    <dataValidation sqref="D10:D49" showDropDown="0" showInputMessage="0" showErrorMessage="1" allowBlank="1" error="Enter a positive amount (no minus sign)." type="decimal" operator="greaterThanOrEqual">
      <formula1>0</formula1>
    </dataValidation>
    <dataValidation sqref="C10:C49" showDropDown="0" showInputMessage="0" showErrorMessage="1" allowBlank="1" error="Pick a category from the list (add new ones in Settings)." type="list">
      <formula1>CategoryList</formula1>
    </dataValidation>
    <dataValidation sqref="F10:F49" showDropDown="0" showInputMessage="0" showErrorMessage="0" allowBlank="1" type="list">
      <formula1>BucketChoice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2026-10-09T15:43:22Z</dcterms:created>
  <dcterms:modified xsi:type="dcterms:W3CDTF">2026-10-09T15:43:22Z</dcterms:modified>
</cp:coreProperties>
</file>